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gmpw.com\shares\Data\Profiles\RedirectedFolders\jhagerson\Desktop\"/>
    </mc:Choice>
  </mc:AlternateContent>
  <xr:revisionPtr revIDLastSave="0" documentId="13_ncr:1_{72A79518-C4DF-4F48-AF7A-87BED1F9CFB0}" xr6:coauthVersionLast="45" xr6:coauthVersionMax="45" xr10:uidLastSave="{00000000-0000-0000-0000-000000000000}"/>
  <bookViews>
    <workbookView xWindow="-120" yWindow="-120" windowWidth="29040" windowHeight="15840" firstSheet="1" activeTab="1" xr2:uid="{4C0F35A2-4F1D-4761-A24A-FB77F614802E}"/>
  </bookViews>
  <sheets>
    <sheet name="Cover Page" sheetId="8" r:id="rId1"/>
    <sheet name="Forgiveness Calculation" sheetId="13" r:id="rId2"/>
    <sheet name="PPP Schedule A" sheetId="16" r:id="rId3"/>
    <sheet name="Employee Compensation 24 Week" sheetId="21" r:id="rId4"/>
    <sheet name="Current FTE Calculation 24 Week" sheetId="20" r:id="rId5"/>
    <sheet name="Compensation to Owners" sheetId="17" r:id="rId6"/>
    <sheet name="Owners Benefits" sheetId="22" r:id="rId7"/>
    <sheet name="Covered Expense Summary" sheetId="2" r:id="rId8"/>
    <sheet name="Prior Period FTE Calculation" sheetId="4" r:id="rId9"/>
    <sheet name="FTE Safe Harbor FTE Calculation" sheetId="19" r:id="rId10"/>
    <sheet name="FTE Reduction Safe Harbor 2" sheetId="18"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80" i="20" l="1"/>
  <c r="AA106" i="20"/>
  <c r="AA8" i="20"/>
  <c r="AA9" i="20"/>
  <c r="AA10" i="20"/>
  <c r="AA11" i="20"/>
  <c r="AA12" i="20"/>
  <c r="AA13" i="20"/>
  <c r="AA14" i="20"/>
  <c r="AA15" i="20"/>
  <c r="AA16" i="20"/>
  <c r="AA17" i="20"/>
  <c r="AA18" i="20"/>
  <c r="AA19" i="20"/>
  <c r="AA20" i="20"/>
  <c r="AA21" i="20"/>
  <c r="AA22" i="20"/>
  <c r="AA23" i="20"/>
  <c r="AA24" i="20"/>
  <c r="AA25" i="20"/>
  <c r="AA26" i="20"/>
  <c r="AA27" i="20"/>
  <c r="AA28" i="20"/>
  <c r="AA29" i="20"/>
  <c r="AA30" i="20"/>
  <c r="AA31" i="20"/>
  <c r="AA32" i="20"/>
  <c r="AA33" i="20"/>
  <c r="AA34" i="20"/>
  <c r="AA35" i="20"/>
  <c r="AA36" i="20"/>
  <c r="AA37" i="20"/>
  <c r="AA38" i="20"/>
  <c r="AA39" i="20"/>
  <c r="AA40" i="20"/>
  <c r="AA41" i="20"/>
  <c r="AA42" i="20"/>
  <c r="AA43" i="20"/>
  <c r="AA44" i="20"/>
  <c r="AA45" i="20"/>
  <c r="AA46" i="20"/>
  <c r="AA47" i="20"/>
  <c r="AA48" i="20"/>
  <c r="AA49" i="20"/>
  <c r="AA50" i="20"/>
  <c r="AA51" i="20"/>
  <c r="AA52" i="20"/>
  <c r="AA53" i="20"/>
  <c r="AA54" i="20"/>
  <c r="AA55" i="20"/>
  <c r="AA56" i="20"/>
  <c r="AA57" i="20"/>
  <c r="AA58" i="20"/>
  <c r="AA59" i="20"/>
  <c r="AA60" i="20"/>
  <c r="AA61" i="20"/>
  <c r="AA62" i="20"/>
  <c r="AA63" i="20"/>
  <c r="AA64" i="20"/>
  <c r="AA65" i="20"/>
  <c r="AA66" i="20"/>
  <c r="AA67" i="20"/>
  <c r="AA68" i="20"/>
  <c r="AA69" i="20"/>
  <c r="AA70" i="20"/>
  <c r="AA71" i="20"/>
  <c r="AA72" i="20"/>
  <c r="AA73" i="20"/>
  <c r="AA74" i="20"/>
  <c r="AA75" i="20"/>
  <c r="AA76" i="20"/>
  <c r="AA77" i="20"/>
  <c r="AA78" i="20"/>
  <c r="AA79" i="20"/>
  <c r="AA81" i="20"/>
  <c r="AA82" i="20"/>
  <c r="AA83" i="20"/>
  <c r="AA84" i="20"/>
  <c r="AA85" i="20"/>
  <c r="AA86" i="20"/>
  <c r="AA87" i="20"/>
  <c r="AA88" i="20"/>
  <c r="AA89" i="20"/>
  <c r="AA90" i="20"/>
  <c r="AA91" i="20"/>
  <c r="AA92" i="20"/>
  <c r="AA93" i="20"/>
  <c r="AA94" i="20"/>
  <c r="AA95" i="20"/>
  <c r="AA96" i="20"/>
  <c r="AA97" i="20"/>
  <c r="AA98" i="20"/>
  <c r="AA99" i="20"/>
  <c r="AA100" i="20"/>
  <c r="AA101" i="20"/>
  <c r="AA102" i="20"/>
  <c r="AA103" i="20"/>
  <c r="AA104" i="20"/>
  <c r="AA105" i="20"/>
  <c r="AA7" i="20"/>
  <c r="AD11" i="17" l="1"/>
  <c r="AD12" i="17"/>
  <c r="AD13" i="17"/>
  <c r="AD14" i="17"/>
  <c r="AD15" i="17"/>
  <c r="AD16" i="17"/>
  <c r="AD17" i="17"/>
  <c r="AD18" i="17"/>
  <c r="AD19" i="17"/>
  <c r="AD20" i="17"/>
  <c r="AD21" i="17"/>
  <c r="AD22" i="17"/>
  <c r="AD23" i="17"/>
  <c r="AD24" i="17"/>
  <c r="AD25" i="17"/>
  <c r="AD26" i="17"/>
  <c r="E27" i="17" l="1"/>
  <c r="F27" i="17"/>
  <c r="G27" i="17"/>
  <c r="H27" i="17"/>
  <c r="I27" i="17"/>
  <c r="J27" i="17"/>
  <c r="K27" i="17"/>
  <c r="L27" i="17"/>
  <c r="M27" i="17"/>
  <c r="N27" i="17"/>
  <c r="O27" i="17"/>
  <c r="P27" i="17"/>
  <c r="Q27" i="17"/>
  <c r="R27" i="17"/>
  <c r="S27" i="17"/>
  <c r="T27" i="17"/>
  <c r="U27" i="17"/>
  <c r="V27" i="17"/>
  <c r="W27" i="17"/>
  <c r="X27" i="17"/>
  <c r="AG21" i="21" l="1"/>
  <c r="G27" i="22"/>
  <c r="H27" i="22"/>
  <c r="I27" i="22"/>
  <c r="J27" i="22"/>
  <c r="K27" i="22"/>
  <c r="L27" i="22"/>
  <c r="M27" i="22"/>
  <c r="N27" i="22"/>
  <c r="O27" i="22"/>
  <c r="P27" i="22"/>
  <c r="Q27" i="22"/>
  <c r="R27" i="22"/>
  <c r="S27" i="22"/>
  <c r="T27" i="22"/>
  <c r="U27" i="22"/>
  <c r="V27" i="22"/>
  <c r="W27" i="22"/>
  <c r="X27" i="22"/>
  <c r="Y27" i="22"/>
  <c r="Z27" i="22"/>
  <c r="AA27" i="22"/>
  <c r="AB27" i="22"/>
  <c r="AC27" i="22"/>
  <c r="C27" i="22"/>
  <c r="D10" i="22"/>
  <c r="D11" i="22" s="1"/>
  <c r="C17" i="16"/>
  <c r="C31" i="16"/>
  <c r="AH11" i="22"/>
  <c r="AH12" i="22"/>
  <c r="AH13" i="22"/>
  <c r="AH14" i="22"/>
  <c r="AH15" i="22"/>
  <c r="AH16" i="22"/>
  <c r="AH17" i="22"/>
  <c r="AH18" i="22"/>
  <c r="AH19" i="22"/>
  <c r="AH20" i="22"/>
  <c r="AH21" i="22"/>
  <c r="AH22" i="22"/>
  <c r="AH23" i="22"/>
  <c r="AH24" i="22"/>
  <c r="AH25" i="22"/>
  <c r="AH26" i="22"/>
  <c r="AG10" i="22"/>
  <c r="AH10" i="22" s="1"/>
  <c r="AG11" i="22"/>
  <c r="AG12" i="22"/>
  <c r="AG13" i="22"/>
  <c r="AG14" i="22"/>
  <c r="AG15" i="22"/>
  <c r="AG16" i="22"/>
  <c r="AG17" i="22"/>
  <c r="AG18" i="22"/>
  <c r="AG19" i="22"/>
  <c r="AG20" i="22"/>
  <c r="AG21" i="22"/>
  <c r="AG22" i="22"/>
  <c r="AG23" i="22"/>
  <c r="AG24" i="22"/>
  <c r="AG25" i="22"/>
  <c r="AG26" i="22"/>
  <c r="AG9" i="22"/>
  <c r="AH9" i="22" s="1"/>
  <c r="AI9" i="22" s="1"/>
  <c r="AJ9" i="22" s="1"/>
  <c r="E11" i="22"/>
  <c r="E12" i="22"/>
  <c r="E13" i="22"/>
  <c r="E14" i="22"/>
  <c r="E15" i="22"/>
  <c r="E16" i="22"/>
  <c r="E17" i="22"/>
  <c r="E18" i="22"/>
  <c r="E19" i="22"/>
  <c r="E20" i="22"/>
  <c r="E21" i="22"/>
  <c r="E22" i="22"/>
  <c r="E23" i="22"/>
  <c r="E24" i="22"/>
  <c r="E25" i="22"/>
  <c r="E26" i="22"/>
  <c r="A10" i="22"/>
  <c r="A11" i="22"/>
  <c r="A12" i="22"/>
  <c r="A13" i="22"/>
  <c r="A14" i="22"/>
  <c r="A15" i="22"/>
  <c r="A16" i="22"/>
  <c r="A17" i="22"/>
  <c r="A18" i="22"/>
  <c r="A19" i="22"/>
  <c r="A20" i="22"/>
  <c r="A21" i="22"/>
  <c r="A22" i="22"/>
  <c r="A23" i="22"/>
  <c r="A24" i="22"/>
  <c r="A25" i="22"/>
  <c r="A26" i="22"/>
  <c r="A9" i="22"/>
  <c r="F27" i="22"/>
  <c r="B27" i="22"/>
  <c r="AD26" i="22"/>
  <c r="AD25" i="22"/>
  <c r="AD24" i="22"/>
  <c r="AD23" i="22"/>
  <c r="AD22" i="22"/>
  <c r="AD21" i="22"/>
  <c r="AD20" i="22"/>
  <c r="AD19" i="22"/>
  <c r="AD18" i="22"/>
  <c r="AD17" i="22"/>
  <c r="AD16" i="22"/>
  <c r="AD15" i="22"/>
  <c r="AD14" i="22"/>
  <c r="AD13" i="22"/>
  <c r="AD12" i="22"/>
  <c r="AD11" i="22"/>
  <c r="AD10" i="22"/>
  <c r="AD9" i="22"/>
  <c r="AD8" i="20"/>
  <c r="AD9"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7" i="20"/>
  <c r="Z28" i="2"/>
  <c r="B31" i="2"/>
  <c r="C31" i="2"/>
  <c r="D31" i="2"/>
  <c r="E31" i="2"/>
  <c r="F31" i="2"/>
  <c r="G31" i="2"/>
  <c r="H31" i="2"/>
  <c r="I31" i="2"/>
  <c r="J31" i="2"/>
  <c r="K31" i="2"/>
  <c r="L31" i="2"/>
  <c r="M31" i="2"/>
  <c r="N31" i="2"/>
  <c r="O31" i="2"/>
  <c r="P31" i="2"/>
  <c r="Q31" i="2"/>
  <c r="R31" i="2"/>
  <c r="S31" i="2"/>
  <c r="T31" i="2"/>
  <c r="U31" i="2"/>
  <c r="V31" i="2"/>
  <c r="W31" i="2"/>
  <c r="X31" i="2"/>
  <c r="C19" i="2"/>
  <c r="D19" i="2"/>
  <c r="E19" i="2"/>
  <c r="F19" i="2"/>
  <c r="G19" i="2"/>
  <c r="H19" i="2"/>
  <c r="I19" i="2"/>
  <c r="J19" i="2"/>
  <c r="K19" i="2"/>
  <c r="L19" i="2"/>
  <c r="M19" i="2"/>
  <c r="N19" i="2"/>
  <c r="O19" i="2"/>
  <c r="P19" i="2"/>
  <c r="Q19" i="2"/>
  <c r="R19" i="2"/>
  <c r="S19" i="2"/>
  <c r="T19" i="2"/>
  <c r="U19" i="2"/>
  <c r="V19" i="2"/>
  <c r="W19" i="2"/>
  <c r="X19" i="2"/>
  <c r="Y19" i="2"/>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AO25" i="20"/>
  <c r="AP25" i="20"/>
  <c r="AQ25" i="20"/>
  <c r="AR25" i="20"/>
  <c r="AS25" i="20"/>
  <c r="AT25" i="20"/>
  <c r="AU25" i="20"/>
  <c r="AV25" i="20"/>
  <c r="AW25" i="20"/>
  <c r="AX25" i="20"/>
  <c r="AY25" i="20"/>
  <c r="AZ25" i="20"/>
  <c r="BA25" i="20"/>
  <c r="BB25" i="20"/>
  <c r="BC25" i="20"/>
  <c r="BD25" i="20"/>
  <c r="BE25" i="20"/>
  <c r="BF25" i="20"/>
  <c r="BG25" i="20"/>
  <c r="BH25" i="20"/>
  <c r="BI25" i="20"/>
  <c r="BJ25" i="20"/>
  <c r="BK25" i="20"/>
  <c r="BL25"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AO95" i="20"/>
  <c r="AP95" i="20"/>
  <c r="AQ95" i="20"/>
  <c r="AR95" i="20"/>
  <c r="AS95" i="20"/>
  <c r="AT95" i="20"/>
  <c r="AU95" i="20"/>
  <c r="AV95" i="20"/>
  <c r="AW95" i="20"/>
  <c r="AX95" i="20"/>
  <c r="AY95" i="20"/>
  <c r="AZ95" i="20"/>
  <c r="BA95" i="20"/>
  <c r="BB95" i="20"/>
  <c r="BC95" i="20"/>
  <c r="BD95" i="20"/>
  <c r="BE95" i="20"/>
  <c r="BF95" i="20"/>
  <c r="BG95" i="20"/>
  <c r="BH95" i="20"/>
  <c r="BI95" i="20"/>
  <c r="BJ95" i="20"/>
  <c r="BK95" i="20"/>
  <c r="BL95" i="20"/>
  <c r="AO96" i="20"/>
  <c r="AP96" i="20"/>
  <c r="AQ96" i="20"/>
  <c r="AR96" i="20"/>
  <c r="AS96" i="20"/>
  <c r="AT96" i="20"/>
  <c r="AU96" i="20"/>
  <c r="AV96" i="20"/>
  <c r="AW96" i="20"/>
  <c r="AX96" i="20"/>
  <c r="AY96" i="20"/>
  <c r="AZ96" i="20"/>
  <c r="BA96" i="20"/>
  <c r="BB96" i="20"/>
  <c r="BC96" i="20"/>
  <c r="BD96" i="20"/>
  <c r="BE96" i="20"/>
  <c r="BF96" i="20"/>
  <c r="BG96" i="20"/>
  <c r="BH96" i="20"/>
  <c r="BI96" i="20"/>
  <c r="BJ96" i="20"/>
  <c r="BK96" i="20"/>
  <c r="BL96" i="20"/>
  <c r="AO97" i="20"/>
  <c r="AP97" i="20"/>
  <c r="AQ97" i="20"/>
  <c r="AR97" i="20"/>
  <c r="AS97" i="20"/>
  <c r="AT97" i="20"/>
  <c r="AU97" i="20"/>
  <c r="AV97" i="20"/>
  <c r="AW97" i="20"/>
  <c r="AX97" i="20"/>
  <c r="AY97" i="20"/>
  <c r="AZ97" i="20"/>
  <c r="BA97" i="20"/>
  <c r="BB97" i="20"/>
  <c r="BC97" i="20"/>
  <c r="BD97" i="20"/>
  <c r="BE97" i="20"/>
  <c r="BF97" i="20"/>
  <c r="BG97" i="20"/>
  <c r="BH97" i="20"/>
  <c r="BI97" i="20"/>
  <c r="BJ97" i="20"/>
  <c r="BK97" i="20"/>
  <c r="BL97" i="20"/>
  <c r="AO98" i="20"/>
  <c r="AP98" i="20"/>
  <c r="AQ98" i="20"/>
  <c r="AR98" i="20"/>
  <c r="AS98" i="20"/>
  <c r="AT98" i="20"/>
  <c r="AU98" i="20"/>
  <c r="AV98" i="20"/>
  <c r="AW98" i="20"/>
  <c r="AX98" i="20"/>
  <c r="AY98" i="20"/>
  <c r="AZ98" i="20"/>
  <c r="BA98" i="20"/>
  <c r="BB98" i="20"/>
  <c r="BC98" i="20"/>
  <c r="BD98" i="20"/>
  <c r="BE98" i="20"/>
  <c r="BF98" i="20"/>
  <c r="BG98" i="20"/>
  <c r="BH98" i="20"/>
  <c r="BI98" i="20"/>
  <c r="BJ98" i="20"/>
  <c r="BK98" i="20"/>
  <c r="BL98" i="20"/>
  <c r="AO99" i="20"/>
  <c r="AP99" i="20"/>
  <c r="AQ99" i="20"/>
  <c r="AR99" i="20"/>
  <c r="AS99" i="20"/>
  <c r="AT99" i="20"/>
  <c r="AU99" i="20"/>
  <c r="AV99" i="20"/>
  <c r="AW99" i="20"/>
  <c r="AX99" i="20"/>
  <c r="AY99" i="20"/>
  <c r="AZ99" i="20"/>
  <c r="BA99" i="20"/>
  <c r="BB99" i="20"/>
  <c r="BC99" i="20"/>
  <c r="BD99" i="20"/>
  <c r="BE99" i="20"/>
  <c r="BF99" i="20"/>
  <c r="BG99" i="20"/>
  <c r="BH99" i="20"/>
  <c r="BI99" i="20"/>
  <c r="BJ99" i="20"/>
  <c r="BK99" i="20"/>
  <c r="BL99" i="20"/>
  <c r="AO100" i="20"/>
  <c r="AP100" i="20"/>
  <c r="AQ100" i="20"/>
  <c r="AR100" i="20"/>
  <c r="AS100" i="20"/>
  <c r="AT100" i="20"/>
  <c r="AU100" i="20"/>
  <c r="AV100" i="20"/>
  <c r="AW100" i="20"/>
  <c r="AX100" i="20"/>
  <c r="AY100" i="20"/>
  <c r="AZ100" i="20"/>
  <c r="BA100" i="20"/>
  <c r="BB100" i="20"/>
  <c r="BC100" i="20"/>
  <c r="BD100" i="20"/>
  <c r="BE100" i="20"/>
  <c r="BF100" i="20"/>
  <c r="BG100" i="20"/>
  <c r="BH100" i="20"/>
  <c r="BI100" i="20"/>
  <c r="BJ100" i="20"/>
  <c r="BK100" i="20"/>
  <c r="BL100" i="20"/>
  <c r="AO101" i="20"/>
  <c r="AP101" i="20"/>
  <c r="AQ101" i="20"/>
  <c r="AR101" i="20"/>
  <c r="AS101" i="20"/>
  <c r="AT101" i="20"/>
  <c r="AU101" i="20"/>
  <c r="AV101" i="20"/>
  <c r="AW101" i="20"/>
  <c r="AX101" i="20"/>
  <c r="AY101" i="20"/>
  <c r="AZ101" i="20"/>
  <c r="BA101" i="20"/>
  <c r="BB101" i="20"/>
  <c r="BC101" i="20"/>
  <c r="BD101" i="20"/>
  <c r="BE101" i="20"/>
  <c r="BF101" i="20"/>
  <c r="BG101" i="20"/>
  <c r="BH101" i="20"/>
  <c r="BI101" i="20"/>
  <c r="BJ101" i="20"/>
  <c r="BK101" i="20"/>
  <c r="BL101" i="20"/>
  <c r="AO102" i="20"/>
  <c r="AP102" i="20"/>
  <c r="AQ102" i="20"/>
  <c r="AR102" i="20"/>
  <c r="AS102" i="20"/>
  <c r="AT102" i="20"/>
  <c r="AU102" i="20"/>
  <c r="AV102" i="20"/>
  <c r="AW102" i="20"/>
  <c r="AX102" i="20"/>
  <c r="AY102" i="20"/>
  <c r="AZ102" i="20"/>
  <c r="BA102" i="20"/>
  <c r="BB102" i="20"/>
  <c r="BC102" i="20"/>
  <c r="BD102" i="20"/>
  <c r="BE102" i="20"/>
  <c r="BF102" i="20"/>
  <c r="BG102" i="20"/>
  <c r="BH102" i="20"/>
  <c r="BI102" i="20"/>
  <c r="BJ102" i="20"/>
  <c r="BK102" i="20"/>
  <c r="BL102" i="20"/>
  <c r="AO103" i="20"/>
  <c r="AP103" i="20"/>
  <c r="AQ103" i="20"/>
  <c r="AR103" i="20"/>
  <c r="AS103" i="20"/>
  <c r="AT103" i="20"/>
  <c r="AU103" i="20"/>
  <c r="AV103" i="20"/>
  <c r="AW103" i="20"/>
  <c r="AX103" i="20"/>
  <c r="AY103" i="20"/>
  <c r="AZ103" i="20"/>
  <c r="BA103" i="20"/>
  <c r="BB103" i="20"/>
  <c r="BC103" i="20"/>
  <c r="BD103" i="20"/>
  <c r="BE103" i="20"/>
  <c r="BF103" i="20"/>
  <c r="BG103" i="20"/>
  <c r="BH103" i="20"/>
  <c r="BI103" i="20"/>
  <c r="BJ103" i="20"/>
  <c r="BK103" i="20"/>
  <c r="BL103" i="20"/>
  <c r="AO104" i="20"/>
  <c r="AP104" i="20"/>
  <c r="AQ104" i="20"/>
  <c r="AR104" i="20"/>
  <c r="AS104" i="20"/>
  <c r="AT104" i="20"/>
  <c r="AU104" i="20"/>
  <c r="AV104" i="20"/>
  <c r="AW104" i="20"/>
  <c r="AX104" i="20"/>
  <c r="AY104" i="20"/>
  <c r="AZ104" i="20"/>
  <c r="BA104" i="20"/>
  <c r="BB104" i="20"/>
  <c r="BC104" i="20"/>
  <c r="BD104" i="20"/>
  <c r="BE104" i="20"/>
  <c r="BF104" i="20"/>
  <c r="BG104" i="20"/>
  <c r="BH104" i="20"/>
  <c r="BI104" i="20"/>
  <c r="BJ104" i="20"/>
  <c r="BK104" i="20"/>
  <c r="BL104" i="20"/>
  <c r="AO105" i="20"/>
  <c r="AP105" i="20"/>
  <c r="AQ105" i="20"/>
  <c r="AR105" i="20"/>
  <c r="AS105" i="20"/>
  <c r="AT105" i="20"/>
  <c r="AU105" i="20"/>
  <c r="AV105" i="20"/>
  <c r="AW105" i="20"/>
  <c r="AX105" i="20"/>
  <c r="AY105" i="20"/>
  <c r="AZ105" i="20"/>
  <c r="BA105" i="20"/>
  <c r="BB105" i="20"/>
  <c r="BC105" i="20"/>
  <c r="BD105" i="20"/>
  <c r="BE105" i="20"/>
  <c r="BF105" i="20"/>
  <c r="BG105" i="20"/>
  <c r="BH105" i="20"/>
  <c r="BI105" i="20"/>
  <c r="BJ105" i="20"/>
  <c r="BK105" i="20"/>
  <c r="BL105" i="20"/>
  <c r="AO106" i="20"/>
  <c r="AP106" i="20"/>
  <c r="AQ106" i="20"/>
  <c r="AR106" i="20"/>
  <c r="AS106" i="20"/>
  <c r="AT106" i="20"/>
  <c r="AU106" i="20"/>
  <c r="AV106" i="20"/>
  <c r="AW106" i="20"/>
  <c r="AX106" i="20"/>
  <c r="AY106" i="20"/>
  <c r="AZ106" i="20"/>
  <c r="BA106" i="20"/>
  <c r="BB106" i="20"/>
  <c r="BC106" i="20"/>
  <c r="BD106" i="20"/>
  <c r="BE106" i="20"/>
  <c r="BF106" i="20"/>
  <c r="BG106" i="20"/>
  <c r="BH106" i="20"/>
  <c r="BI106" i="20"/>
  <c r="BJ106" i="20"/>
  <c r="BK106" i="20"/>
  <c r="BL106" i="20"/>
  <c r="AC10" i="20"/>
  <c r="AC11" i="20" s="1"/>
  <c r="C13" i="16"/>
  <c r="C7" i="16"/>
  <c r="AC9" i="20"/>
  <c r="AC8" i="20"/>
  <c r="AO8" i="20"/>
  <c r="AP8" i="20"/>
  <c r="AQ8" i="20"/>
  <c r="AR8" i="20"/>
  <c r="AS8" i="20"/>
  <c r="AT8" i="20"/>
  <c r="AU8" i="20"/>
  <c r="AV8" i="20"/>
  <c r="AW8" i="20"/>
  <c r="AX8" i="20"/>
  <c r="AY8" i="20"/>
  <c r="AZ8" i="20"/>
  <c r="BA8" i="20"/>
  <c r="BB8" i="20"/>
  <c r="BC8" i="20"/>
  <c r="BD8" i="20"/>
  <c r="BE8" i="20"/>
  <c r="BF8" i="20"/>
  <c r="BG8" i="20"/>
  <c r="BH8" i="20"/>
  <c r="BI8" i="20"/>
  <c r="BJ8" i="20"/>
  <c r="BK8" i="20"/>
  <c r="BL8" i="20"/>
  <c r="AO9" i="20"/>
  <c r="AP9" i="20"/>
  <c r="AQ9" i="20"/>
  <c r="AR9" i="20"/>
  <c r="AS9" i="20"/>
  <c r="AT9" i="20"/>
  <c r="AU9" i="20"/>
  <c r="AV9" i="20"/>
  <c r="AW9" i="20"/>
  <c r="AX9" i="20"/>
  <c r="AY9" i="20"/>
  <c r="AZ9" i="20"/>
  <c r="BA9" i="20"/>
  <c r="BB9" i="20"/>
  <c r="BC9" i="20"/>
  <c r="BD9" i="20"/>
  <c r="BE9" i="20"/>
  <c r="BF9" i="20"/>
  <c r="BG9" i="20"/>
  <c r="BH9" i="20"/>
  <c r="BI9" i="20"/>
  <c r="BJ9" i="20"/>
  <c r="BK9" i="20"/>
  <c r="BL9" i="20"/>
  <c r="AQ7" i="20"/>
  <c r="AR7" i="20"/>
  <c r="AS7" i="20"/>
  <c r="AT7" i="20"/>
  <c r="AU7" i="20"/>
  <c r="AV7" i="20"/>
  <c r="AW7" i="20"/>
  <c r="AX7" i="20"/>
  <c r="AY7" i="20"/>
  <c r="AZ7" i="20"/>
  <c r="BA7" i="20"/>
  <c r="BB7" i="20"/>
  <c r="BC7" i="20"/>
  <c r="BD7" i="20"/>
  <c r="BE7" i="20"/>
  <c r="BF7" i="20"/>
  <c r="BG7" i="20"/>
  <c r="BH7" i="20"/>
  <c r="BI7" i="20"/>
  <c r="BJ7" i="20"/>
  <c r="BK7" i="20"/>
  <c r="BL7" i="20"/>
  <c r="AP7" i="20"/>
  <c r="BL6" i="20"/>
  <c r="AQ6" i="20"/>
  <c r="AR6" i="20" s="1"/>
  <c r="AS6" i="20" s="1"/>
  <c r="AT6" i="20" s="1"/>
  <c r="AU6" i="20" s="1"/>
  <c r="AV6" i="20" s="1"/>
  <c r="AW6" i="20" s="1"/>
  <c r="AX6" i="20" s="1"/>
  <c r="AY6" i="20" s="1"/>
  <c r="AZ6" i="20" s="1"/>
  <c r="BA6" i="20" s="1"/>
  <c r="BB6" i="20" s="1"/>
  <c r="BC6" i="20" s="1"/>
  <c r="BD6" i="20" s="1"/>
  <c r="BE6" i="20" s="1"/>
  <c r="BF6" i="20" s="1"/>
  <c r="BG6" i="20" s="1"/>
  <c r="BH6" i="20" s="1"/>
  <c r="BI6" i="20" s="1"/>
  <c r="BJ6" i="20" s="1"/>
  <c r="BK6" i="20" s="1"/>
  <c r="AP6" i="20"/>
  <c r="AO7" i="20"/>
  <c r="AF19" i="21"/>
  <c r="AG19" i="21"/>
  <c r="AI19" i="21" s="1"/>
  <c r="AJ19" i="21" s="1"/>
  <c r="AH19" i="21"/>
  <c r="AF20" i="21"/>
  <c r="AG20" i="21"/>
  <c r="AH20" i="21"/>
  <c r="AF21" i="21"/>
  <c r="AI21" i="21"/>
  <c r="AJ21" i="21" s="1"/>
  <c r="AH21" i="21"/>
  <c r="AF22" i="21"/>
  <c r="AG22" i="21" s="1"/>
  <c r="AI22" i="21" s="1"/>
  <c r="AJ22" i="21" s="1"/>
  <c r="AH22" i="21"/>
  <c r="AF23" i="21"/>
  <c r="AG23" i="21"/>
  <c r="AI23" i="21" s="1"/>
  <c r="AJ23" i="21" s="1"/>
  <c r="AH23" i="21"/>
  <c r="AF24" i="21"/>
  <c r="AG24" i="21"/>
  <c r="AH24" i="21"/>
  <c r="AF25" i="21"/>
  <c r="AG25" i="21"/>
  <c r="AI25" i="21" s="1"/>
  <c r="AJ25" i="21" s="1"/>
  <c r="AH25" i="21"/>
  <c r="AF26" i="21"/>
  <c r="AG26" i="21" s="1"/>
  <c r="AI26" i="21" s="1"/>
  <c r="AJ26" i="21" s="1"/>
  <c r="AH26" i="21"/>
  <c r="AF27" i="21"/>
  <c r="AG27" i="21"/>
  <c r="AI27" i="21" s="1"/>
  <c r="AJ27" i="21" s="1"/>
  <c r="AH27" i="21"/>
  <c r="AF28" i="21"/>
  <c r="AG28" i="21"/>
  <c r="AI28" i="21" s="1"/>
  <c r="AJ28" i="21" s="1"/>
  <c r="AH28" i="21"/>
  <c r="AF29" i="21"/>
  <c r="AG29" i="21"/>
  <c r="AI29" i="21" s="1"/>
  <c r="AJ29" i="21" s="1"/>
  <c r="AH29" i="21"/>
  <c r="AF30" i="21"/>
  <c r="AG30" i="21" s="1"/>
  <c r="AI30" i="21" s="1"/>
  <c r="AJ30" i="21" s="1"/>
  <c r="AH30" i="21"/>
  <c r="AF31" i="21"/>
  <c r="AG31" i="21"/>
  <c r="AI31" i="21" s="1"/>
  <c r="AJ31" i="21" s="1"/>
  <c r="AH31" i="21"/>
  <c r="AF32" i="21"/>
  <c r="AG32" i="21"/>
  <c r="AH32" i="21"/>
  <c r="AF33" i="21"/>
  <c r="AG33" i="21" s="1"/>
  <c r="AI33" i="21" s="1"/>
  <c r="AJ33" i="21" s="1"/>
  <c r="AH33" i="21"/>
  <c r="AF34" i="21"/>
  <c r="AG34" i="21" s="1"/>
  <c r="AI34" i="21" s="1"/>
  <c r="AJ34" i="21" s="1"/>
  <c r="AH34" i="21"/>
  <c r="AF35" i="21"/>
  <c r="AG35" i="21"/>
  <c r="AI35" i="21" s="1"/>
  <c r="AJ35" i="21" s="1"/>
  <c r="AH35" i="21"/>
  <c r="AF36" i="21"/>
  <c r="AG36" i="21"/>
  <c r="AH36" i="21"/>
  <c r="AF37" i="21"/>
  <c r="AG37" i="21"/>
  <c r="AI37" i="21" s="1"/>
  <c r="AJ37" i="21" s="1"/>
  <c r="AH37" i="21"/>
  <c r="AF38" i="21"/>
  <c r="AG38" i="21" s="1"/>
  <c r="AI38" i="21" s="1"/>
  <c r="AJ38" i="21" s="1"/>
  <c r="AH38" i="21"/>
  <c r="AF39" i="21"/>
  <c r="AG39" i="21"/>
  <c r="AI39" i="21" s="1"/>
  <c r="AJ39" i="21" s="1"/>
  <c r="AH39" i="21"/>
  <c r="AF40" i="21"/>
  <c r="AG40" i="21"/>
  <c r="AI40" i="21" s="1"/>
  <c r="AJ40" i="21" s="1"/>
  <c r="AH40" i="21"/>
  <c r="AF41" i="21"/>
  <c r="AG41" i="21"/>
  <c r="AI41" i="21" s="1"/>
  <c r="AJ41" i="21" s="1"/>
  <c r="AH41" i="21"/>
  <c r="AF42" i="21"/>
  <c r="AG42" i="21" s="1"/>
  <c r="AH42" i="21"/>
  <c r="AI42" i="21"/>
  <c r="AJ42" i="21" s="1"/>
  <c r="AF43" i="21"/>
  <c r="AG43" i="21"/>
  <c r="AH43" i="21"/>
  <c r="AF44" i="21"/>
  <c r="AG44" i="21"/>
  <c r="AH44" i="21"/>
  <c r="AF45" i="21"/>
  <c r="AG45" i="21"/>
  <c r="AI45" i="21" s="1"/>
  <c r="AJ45" i="21" s="1"/>
  <c r="AH45" i="21"/>
  <c r="AF46" i="21"/>
  <c r="AG46" i="21" s="1"/>
  <c r="AH46" i="21"/>
  <c r="AI46" i="21"/>
  <c r="AJ46" i="21" s="1"/>
  <c r="AF47" i="21"/>
  <c r="AG47" i="21"/>
  <c r="AI47" i="21" s="1"/>
  <c r="AJ47" i="21" s="1"/>
  <c r="AH47" i="21"/>
  <c r="AF48" i="21"/>
  <c r="AG48" i="21"/>
  <c r="AH48" i="21"/>
  <c r="AF49" i="21"/>
  <c r="AG49" i="21" s="1"/>
  <c r="AI49" i="21" s="1"/>
  <c r="AJ49" i="21" s="1"/>
  <c r="AH49" i="21"/>
  <c r="AF50" i="21"/>
  <c r="AG50" i="21" s="1"/>
  <c r="AI50" i="21" s="1"/>
  <c r="AJ50" i="21" s="1"/>
  <c r="AH50" i="21"/>
  <c r="AF51" i="21"/>
  <c r="AG51" i="21"/>
  <c r="AI51" i="21" s="1"/>
  <c r="AJ51" i="21" s="1"/>
  <c r="AH51" i="21"/>
  <c r="AF52" i="21"/>
  <c r="AG52" i="21"/>
  <c r="AH52" i="21"/>
  <c r="AF53" i="21"/>
  <c r="AG53" i="21"/>
  <c r="AI53" i="21" s="1"/>
  <c r="AJ53" i="21" s="1"/>
  <c r="AH53" i="21"/>
  <c r="AF54" i="21"/>
  <c r="AG54" i="21" s="1"/>
  <c r="AI54" i="21" s="1"/>
  <c r="AJ54" i="21" s="1"/>
  <c r="AH54" i="21"/>
  <c r="AF55" i="21"/>
  <c r="AG55" i="21"/>
  <c r="AI55" i="21" s="1"/>
  <c r="AJ55" i="21" s="1"/>
  <c r="AH55" i="21"/>
  <c r="AF56" i="21"/>
  <c r="AG56" i="21"/>
  <c r="AI56" i="21" s="1"/>
  <c r="AJ56" i="21" s="1"/>
  <c r="AH56" i="21"/>
  <c r="AF57" i="21"/>
  <c r="AG57" i="21"/>
  <c r="AI57" i="21" s="1"/>
  <c r="AJ57" i="21" s="1"/>
  <c r="AH57" i="21"/>
  <c r="AF58" i="21"/>
  <c r="AG58" i="21" s="1"/>
  <c r="AI58" i="21" s="1"/>
  <c r="AJ58" i="21" s="1"/>
  <c r="AH58" i="21"/>
  <c r="AF59" i="21"/>
  <c r="AG59" i="21"/>
  <c r="AH59" i="21"/>
  <c r="AF60" i="21"/>
  <c r="AG60" i="21"/>
  <c r="AH60" i="21"/>
  <c r="AF61" i="21"/>
  <c r="AG61" i="21"/>
  <c r="AI61" i="21" s="1"/>
  <c r="AH61" i="21"/>
  <c r="AJ61" i="21"/>
  <c r="AF62" i="21"/>
  <c r="AG62" i="21" s="1"/>
  <c r="AI62" i="21" s="1"/>
  <c r="AJ62" i="21" s="1"/>
  <c r="AH62" i="21"/>
  <c r="AF63" i="21"/>
  <c r="AG63" i="21"/>
  <c r="AI63" i="21" s="1"/>
  <c r="AJ63" i="21" s="1"/>
  <c r="AH63" i="21"/>
  <c r="AF64" i="21"/>
  <c r="AG64" i="21"/>
  <c r="AH64" i="21"/>
  <c r="AF65" i="21"/>
  <c r="AG65" i="21" s="1"/>
  <c r="AI65" i="21" s="1"/>
  <c r="AJ65" i="21" s="1"/>
  <c r="AH65" i="21"/>
  <c r="AF66" i="21"/>
  <c r="AG66" i="21" s="1"/>
  <c r="AI66" i="21" s="1"/>
  <c r="AJ66" i="21" s="1"/>
  <c r="AH66" i="21"/>
  <c r="AF67" i="21"/>
  <c r="AG67" i="21"/>
  <c r="AI67" i="21" s="1"/>
  <c r="AJ67" i="21" s="1"/>
  <c r="AH67" i="21"/>
  <c r="AF68" i="21"/>
  <c r="AG68" i="21"/>
  <c r="AH68" i="21"/>
  <c r="AF69" i="21"/>
  <c r="AG69" i="21"/>
  <c r="AI69" i="21" s="1"/>
  <c r="AJ69" i="21" s="1"/>
  <c r="AH69" i="21"/>
  <c r="AF70" i="21"/>
  <c r="AG70" i="21" s="1"/>
  <c r="AI70" i="21" s="1"/>
  <c r="AJ70" i="21" s="1"/>
  <c r="AH70" i="21"/>
  <c r="AF71" i="21"/>
  <c r="AG71" i="21"/>
  <c r="AI71" i="21" s="1"/>
  <c r="AJ71" i="21" s="1"/>
  <c r="AH71" i="21"/>
  <c r="AF72" i="21"/>
  <c r="AG72" i="21"/>
  <c r="AI72" i="21" s="1"/>
  <c r="AJ72" i="21" s="1"/>
  <c r="AH72" i="21"/>
  <c r="AF73" i="21"/>
  <c r="AG73" i="21"/>
  <c r="AI73" i="21" s="1"/>
  <c r="AJ73" i="21" s="1"/>
  <c r="AH73" i="21"/>
  <c r="AF74" i="21"/>
  <c r="AG74" i="21" s="1"/>
  <c r="AH74" i="21"/>
  <c r="AI74" i="21"/>
  <c r="AJ74" i="21" s="1"/>
  <c r="AF75" i="21"/>
  <c r="AG75" i="21"/>
  <c r="AH75" i="21"/>
  <c r="AF76" i="21"/>
  <c r="AG76" i="21"/>
  <c r="AH76" i="21"/>
  <c r="AF77" i="21"/>
  <c r="AG77" i="21"/>
  <c r="AI77" i="21" s="1"/>
  <c r="AJ77" i="21" s="1"/>
  <c r="AH77" i="21"/>
  <c r="AF78" i="21"/>
  <c r="AG78" i="21" s="1"/>
  <c r="AH78" i="21"/>
  <c r="AI78" i="21"/>
  <c r="AJ78" i="21" s="1"/>
  <c r="AF79" i="21"/>
  <c r="AG79" i="21"/>
  <c r="AI79" i="21" s="1"/>
  <c r="AJ79" i="21" s="1"/>
  <c r="AH79" i="21"/>
  <c r="AF80" i="21"/>
  <c r="AG80" i="21"/>
  <c r="AH80" i="21"/>
  <c r="AF81" i="21"/>
  <c r="AG81" i="21" s="1"/>
  <c r="AI81" i="21" s="1"/>
  <c r="AJ81" i="21" s="1"/>
  <c r="AH81" i="21"/>
  <c r="AF82" i="21"/>
  <c r="AG82" i="21" s="1"/>
  <c r="AI82" i="21" s="1"/>
  <c r="AJ82" i="21" s="1"/>
  <c r="AH82" i="21"/>
  <c r="AF83" i="21"/>
  <c r="AG83" i="21"/>
  <c r="AI83" i="21" s="1"/>
  <c r="AJ83" i="21" s="1"/>
  <c r="AH83" i="21"/>
  <c r="AF84" i="21"/>
  <c r="AG84" i="21"/>
  <c r="AH84" i="21"/>
  <c r="AF85" i="21"/>
  <c r="AG85" i="21"/>
  <c r="AI85" i="21" s="1"/>
  <c r="AJ85" i="21" s="1"/>
  <c r="AH85" i="21"/>
  <c r="AF86" i="21"/>
  <c r="AG86" i="21" s="1"/>
  <c r="AI86" i="21" s="1"/>
  <c r="AJ86" i="21" s="1"/>
  <c r="AH86" i="21"/>
  <c r="AF87" i="21"/>
  <c r="AG87" i="21"/>
  <c r="AI87" i="21" s="1"/>
  <c r="AJ87" i="21" s="1"/>
  <c r="AH87" i="21"/>
  <c r="AF88" i="21"/>
  <c r="AG88" i="21"/>
  <c r="AI88" i="21" s="1"/>
  <c r="AJ88" i="21" s="1"/>
  <c r="AH88" i="21"/>
  <c r="AF89" i="21"/>
  <c r="AG89" i="21"/>
  <c r="AI89" i="21" s="1"/>
  <c r="AJ89" i="21" s="1"/>
  <c r="AH89" i="21"/>
  <c r="AF90" i="21"/>
  <c r="AG90" i="21" s="1"/>
  <c r="AI90" i="21" s="1"/>
  <c r="AJ90" i="21" s="1"/>
  <c r="AH90" i="21"/>
  <c r="AF91" i="21"/>
  <c r="AG91" i="21"/>
  <c r="AH91" i="21"/>
  <c r="AF92" i="21"/>
  <c r="AG92" i="21"/>
  <c r="AH92" i="21"/>
  <c r="AF93" i="21"/>
  <c r="AG93" i="21"/>
  <c r="AI93" i="21" s="1"/>
  <c r="AH93" i="21"/>
  <c r="AJ93" i="21"/>
  <c r="AF94" i="21"/>
  <c r="AG94" i="21" s="1"/>
  <c r="AI94" i="21" s="1"/>
  <c r="AJ94" i="21" s="1"/>
  <c r="AH94" i="21"/>
  <c r="AF95" i="21"/>
  <c r="AG95" i="21"/>
  <c r="AI95" i="21" s="1"/>
  <c r="AJ95" i="21" s="1"/>
  <c r="AH95" i="21"/>
  <c r="AF96" i="21"/>
  <c r="AG96" i="21"/>
  <c r="AH96" i="21"/>
  <c r="AF97" i="21"/>
  <c r="AG97" i="21" s="1"/>
  <c r="AI97" i="21" s="1"/>
  <c r="AJ97" i="21" s="1"/>
  <c r="AH97" i="21"/>
  <c r="AF98" i="21"/>
  <c r="AG98" i="21" s="1"/>
  <c r="AI98" i="21" s="1"/>
  <c r="AJ98" i="21" s="1"/>
  <c r="AH98" i="21"/>
  <c r="AF99" i="21"/>
  <c r="AG99" i="21"/>
  <c r="AI99" i="21" s="1"/>
  <c r="AJ99" i="21" s="1"/>
  <c r="AH99" i="21"/>
  <c r="AF100" i="21"/>
  <c r="AG100" i="21"/>
  <c r="AH100" i="21"/>
  <c r="AF101" i="21"/>
  <c r="AG101" i="21"/>
  <c r="AI101" i="21" s="1"/>
  <c r="AJ101" i="21" s="1"/>
  <c r="AH101" i="21"/>
  <c r="AF102" i="21"/>
  <c r="AG102" i="21" s="1"/>
  <c r="AI102" i="21" s="1"/>
  <c r="AJ102" i="21" s="1"/>
  <c r="AH102" i="21"/>
  <c r="AF103" i="21"/>
  <c r="AG103" i="21"/>
  <c r="AI103" i="21" s="1"/>
  <c r="AJ103" i="21" s="1"/>
  <c r="AH103" i="21"/>
  <c r="AF104" i="21"/>
  <c r="AG104" i="21"/>
  <c r="AI104" i="21" s="1"/>
  <c r="AJ104" i="21" s="1"/>
  <c r="AH104" i="21"/>
  <c r="AF105" i="21"/>
  <c r="AG105" i="21"/>
  <c r="AI105" i="21" s="1"/>
  <c r="AJ105" i="21" s="1"/>
  <c r="AH105" i="21"/>
  <c r="AF106" i="21"/>
  <c r="AG106" i="21" s="1"/>
  <c r="AH106" i="21"/>
  <c r="AI106" i="21"/>
  <c r="AJ106" i="21" s="1"/>
  <c r="AF107" i="21"/>
  <c r="AG107" i="21"/>
  <c r="AH107" i="21"/>
  <c r="AF108" i="21"/>
  <c r="AG108" i="21"/>
  <c r="AH108" i="21"/>
  <c r="AF109" i="21"/>
  <c r="AG109" i="21"/>
  <c r="AI109" i="21" s="1"/>
  <c r="AJ109" i="21" s="1"/>
  <c r="AH109" i="21"/>
  <c r="AF110" i="21"/>
  <c r="AG110" i="21" s="1"/>
  <c r="AH110" i="21"/>
  <c r="AI110" i="21"/>
  <c r="AJ110" i="21"/>
  <c r="AF111" i="21"/>
  <c r="AG111" i="21"/>
  <c r="AI111" i="21" s="1"/>
  <c r="AJ111" i="21" s="1"/>
  <c r="AH111" i="21"/>
  <c r="AF112" i="21"/>
  <c r="AG112" i="21"/>
  <c r="AH112" i="21"/>
  <c r="AF113" i="21"/>
  <c r="AG113" i="21" s="1"/>
  <c r="AI113" i="21" s="1"/>
  <c r="AJ113" i="21" s="1"/>
  <c r="AH113" i="21"/>
  <c r="AF114" i="21"/>
  <c r="AG114" i="21" s="1"/>
  <c r="AI114" i="21" s="1"/>
  <c r="AJ114" i="21" s="1"/>
  <c r="AH114" i="21"/>
  <c r="AF115" i="21"/>
  <c r="AG115" i="21"/>
  <c r="AH115" i="21"/>
  <c r="AI115" i="21"/>
  <c r="AJ115" i="21" s="1"/>
  <c r="AF116" i="21"/>
  <c r="AG116" i="21"/>
  <c r="AH116" i="21"/>
  <c r="AF117" i="21"/>
  <c r="AG117" i="21"/>
  <c r="AI117" i="21" s="1"/>
  <c r="AJ117" i="21" s="1"/>
  <c r="AH117" i="21"/>
  <c r="C107" i="20"/>
  <c r="D107" i="20"/>
  <c r="E107" i="20"/>
  <c r="F107" i="20"/>
  <c r="G107" i="20"/>
  <c r="H107" i="20"/>
  <c r="I107" i="20"/>
  <c r="J107" i="20"/>
  <c r="K107" i="20"/>
  <c r="L107" i="20"/>
  <c r="M107" i="20"/>
  <c r="N107" i="20"/>
  <c r="O107" i="20"/>
  <c r="P107" i="20"/>
  <c r="Q107" i="20"/>
  <c r="R107" i="20"/>
  <c r="S107" i="20"/>
  <c r="T107" i="20"/>
  <c r="U107" i="20"/>
  <c r="V107" i="20"/>
  <c r="Y109" i="20" s="1"/>
  <c r="W107" i="20"/>
  <c r="X107" i="20"/>
  <c r="Y107" i="20"/>
  <c r="AE9" i="22" l="1"/>
  <c r="D12" i="22"/>
  <c r="AI11" i="22"/>
  <c r="AJ11" i="22" s="1"/>
  <c r="AE11" i="22" s="1"/>
  <c r="AI12" i="22"/>
  <c r="AJ12" i="22" s="1"/>
  <c r="AE12" i="22" s="1"/>
  <c r="D13" i="22"/>
  <c r="AI10" i="22"/>
  <c r="AJ10" i="22" s="1"/>
  <c r="AE10" i="22" s="1"/>
  <c r="AD27" i="22"/>
  <c r="AC12" i="20"/>
  <c r="AI107" i="21"/>
  <c r="AJ107" i="21" s="1"/>
  <c r="AI75" i="21"/>
  <c r="AJ75" i="21" s="1"/>
  <c r="AI43" i="21"/>
  <c r="AJ43" i="21" s="1"/>
  <c r="AI91" i="21"/>
  <c r="AJ91" i="21" s="1"/>
  <c r="AI59" i="21"/>
  <c r="AJ59" i="21" s="1"/>
  <c r="AI108" i="21"/>
  <c r="AJ108" i="21" s="1"/>
  <c r="AI92" i="21"/>
  <c r="AJ92" i="21" s="1"/>
  <c r="AI76" i="21"/>
  <c r="AJ76" i="21" s="1"/>
  <c r="AI60" i="21"/>
  <c r="AJ60" i="21" s="1"/>
  <c r="AI44" i="21"/>
  <c r="AJ44" i="21" s="1"/>
  <c r="AI80" i="21"/>
  <c r="AJ80" i="21" s="1"/>
  <c r="AI64" i="21"/>
  <c r="AJ64" i="21" s="1"/>
  <c r="AI48" i="21"/>
  <c r="AJ48" i="21" s="1"/>
  <c r="AI32" i="21"/>
  <c r="AJ32" i="21" s="1"/>
  <c r="AI20" i="21"/>
  <c r="AJ20" i="21" s="1"/>
  <c r="AI24" i="21"/>
  <c r="AJ24" i="21" s="1"/>
  <c r="AI112" i="21"/>
  <c r="AJ112" i="21" s="1"/>
  <c r="AI96" i="21"/>
  <c r="AJ96" i="21" s="1"/>
  <c r="AI116" i="21"/>
  <c r="AJ116" i="21" s="1"/>
  <c r="AI100" i="21"/>
  <c r="AJ100" i="21" s="1"/>
  <c r="AI84" i="21"/>
  <c r="AJ84" i="21" s="1"/>
  <c r="AI68" i="21"/>
  <c r="AJ68" i="21" s="1"/>
  <c r="AI52" i="21"/>
  <c r="AJ52" i="21" s="1"/>
  <c r="AI36" i="21"/>
  <c r="AJ36" i="21" s="1"/>
  <c r="AE65"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7" i="20"/>
  <c r="AC9" i="17"/>
  <c r="C11" i="21"/>
  <c r="H118" i="21"/>
  <c r="I118" i="21"/>
  <c r="J118" i="21"/>
  <c r="K118" i="21"/>
  <c r="L118" i="21"/>
  <c r="M118" i="21"/>
  <c r="N118" i="21"/>
  <c r="O118" i="21"/>
  <c r="P118" i="21"/>
  <c r="Q118" i="21"/>
  <c r="R118" i="21"/>
  <c r="S118" i="21"/>
  <c r="T118" i="21"/>
  <c r="U118" i="21"/>
  <c r="V118" i="21"/>
  <c r="W118" i="21"/>
  <c r="X118" i="21"/>
  <c r="AH18" i="21"/>
  <c r="AF18" i="21"/>
  <c r="AG18" i="21" s="1"/>
  <c r="AI13" i="22" l="1"/>
  <c r="AJ13" i="22" s="1"/>
  <c r="AE13" i="22" s="1"/>
  <c r="D14" i="22"/>
  <c r="AC13" i="20"/>
  <c r="AE118" i="21"/>
  <c r="AD118" i="21"/>
  <c r="AC118" i="21"/>
  <c r="AB118" i="21"/>
  <c r="AA118" i="21"/>
  <c r="Z118" i="21"/>
  <c r="Y118" i="21"/>
  <c r="E118" i="21"/>
  <c r="AL117" i="21"/>
  <c r="AL116" i="21"/>
  <c r="AL115" i="21"/>
  <c r="AL114" i="21"/>
  <c r="AL113" i="21"/>
  <c r="AL112" i="21"/>
  <c r="AL111" i="21"/>
  <c r="AL110" i="21"/>
  <c r="AL109" i="21"/>
  <c r="AL108" i="21"/>
  <c r="AL107" i="21"/>
  <c r="AL106" i="21"/>
  <c r="AL105" i="21"/>
  <c r="AL104" i="21"/>
  <c r="AL103" i="21"/>
  <c r="AL102" i="21"/>
  <c r="AL101" i="21"/>
  <c r="AL100" i="21"/>
  <c r="AL99" i="21"/>
  <c r="AL98" i="21"/>
  <c r="AL97" i="21"/>
  <c r="AL96" i="21"/>
  <c r="AL95" i="21"/>
  <c r="AL94" i="21"/>
  <c r="AL93" i="21"/>
  <c r="AL92" i="21"/>
  <c r="AL91" i="21"/>
  <c r="AL90" i="21"/>
  <c r="AL89" i="21"/>
  <c r="AL88" i="21"/>
  <c r="AL87" i="21"/>
  <c r="AL86" i="21"/>
  <c r="AL85" i="21"/>
  <c r="AL84" i="21"/>
  <c r="AL83" i="21"/>
  <c r="AL82" i="21"/>
  <c r="AL81" i="21"/>
  <c r="AL80" i="21"/>
  <c r="AL79" i="21"/>
  <c r="AL78" i="21"/>
  <c r="AL77" i="21"/>
  <c r="AL76" i="21"/>
  <c r="AL75" i="21"/>
  <c r="AL74" i="21"/>
  <c r="AL73" i="21"/>
  <c r="AL72" i="21"/>
  <c r="AL71" i="21"/>
  <c r="AL70" i="21"/>
  <c r="AL69" i="21"/>
  <c r="AL68" i="21"/>
  <c r="AL67" i="21"/>
  <c r="AL66" i="21"/>
  <c r="AL65" i="21"/>
  <c r="AL64" i="21"/>
  <c r="AL63" i="21"/>
  <c r="AL62" i="21"/>
  <c r="AL61" i="21"/>
  <c r="AL60" i="21"/>
  <c r="AL59" i="21"/>
  <c r="AL58" i="21"/>
  <c r="AL57" i="21"/>
  <c r="AL56" i="21"/>
  <c r="AL55" i="21"/>
  <c r="AL54" i="21"/>
  <c r="AL53" i="21"/>
  <c r="AL52" i="21"/>
  <c r="AL51" i="21"/>
  <c r="AL50" i="21"/>
  <c r="AL49" i="21"/>
  <c r="AL48" i="21"/>
  <c r="AL47" i="21"/>
  <c r="AL46" i="21"/>
  <c r="AL45" i="21"/>
  <c r="AL44" i="21"/>
  <c r="AL43" i="21"/>
  <c r="AL42" i="21"/>
  <c r="AL41" i="21"/>
  <c r="AL40" i="21"/>
  <c r="AL39" i="21"/>
  <c r="AL38" i="21"/>
  <c r="AL37" i="21"/>
  <c r="AL36" i="21"/>
  <c r="AL35" i="21"/>
  <c r="AL34" i="21"/>
  <c r="AL33" i="21"/>
  <c r="AL32" i="21"/>
  <c r="AL31" i="21"/>
  <c r="AL30" i="21"/>
  <c r="AL29" i="21"/>
  <c r="AL28" i="21"/>
  <c r="AL27" i="21"/>
  <c r="AL26" i="21"/>
  <c r="AL25" i="21"/>
  <c r="AL24" i="21"/>
  <c r="AL23" i="21"/>
  <c r="AL22" i="21"/>
  <c r="AL21" i="21"/>
  <c r="AL20" i="21"/>
  <c r="AL19" i="21"/>
  <c r="AL18" i="21"/>
  <c r="AF118" i="21"/>
  <c r="C6" i="21"/>
  <c r="AA115" i="20"/>
  <c r="Z115" i="20"/>
  <c r="AA114" i="20"/>
  <c r="Z114" i="20"/>
  <c r="B107" i="20"/>
  <c r="AH106" i="20"/>
  <c r="AG106" i="20"/>
  <c r="AF106" i="20"/>
  <c r="AE106" i="20"/>
  <c r="AH105" i="20"/>
  <c r="AG105" i="20"/>
  <c r="AF105" i="20"/>
  <c r="AE105" i="20"/>
  <c r="AH104" i="20"/>
  <c r="AG104" i="20"/>
  <c r="AF104" i="20"/>
  <c r="AE104" i="20"/>
  <c r="AH103" i="20"/>
  <c r="AG103" i="20"/>
  <c r="AF103" i="20"/>
  <c r="AE103" i="20"/>
  <c r="AH102" i="20"/>
  <c r="AG102" i="20"/>
  <c r="AF102" i="20"/>
  <c r="AE102" i="20"/>
  <c r="AH101" i="20"/>
  <c r="AG101" i="20"/>
  <c r="AF101" i="20"/>
  <c r="AE101" i="20"/>
  <c r="AH100" i="20"/>
  <c r="AG100" i="20"/>
  <c r="AF100" i="20"/>
  <c r="AE100" i="20"/>
  <c r="AH99" i="20"/>
  <c r="AG99" i="20"/>
  <c r="AF99" i="20"/>
  <c r="AE99" i="20"/>
  <c r="AH98" i="20"/>
  <c r="AG98" i="20"/>
  <c r="AF98" i="20"/>
  <c r="AE98" i="20"/>
  <c r="AH97" i="20"/>
  <c r="AG97" i="20"/>
  <c r="AF97" i="20"/>
  <c r="AE97" i="20"/>
  <c r="AH96" i="20"/>
  <c r="AG96" i="20"/>
  <c r="AF96" i="20"/>
  <c r="AE96" i="20"/>
  <c r="AH95" i="20"/>
  <c r="AG95" i="20"/>
  <c r="AF95" i="20"/>
  <c r="AE95" i="20"/>
  <c r="AH94" i="20"/>
  <c r="AG94" i="20"/>
  <c r="AF94" i="20"/>
  <c r="AE94" i="20"/>
  <c r="AH93" i="20"/>
  <c r="AG93" i="20"/>
  <c r="AF93" i="20"/>
  <c r="AE93" i="20"/>
  <c r="AH92" i="20"/>
  <c r="AG92" i="20"/>
  <c r="AF92" i="20"/>
  <c r="AE92" i="20"/>
  <c r="AH91" i="20"/>
  <c r="AG91" i="20"/>
  <c r="AF91" i="20"/>
  <c r="AE91" i="20"/>
  <c r="AH90" i="20"/>
  <c r="AG90" i="20"/>
  <c r="AF90" i="20"/>
  <c r="AE90" i="20"/>
  <c r="AH89" i="20"/>
  <c r="AG89" i="20"/>
  <c r="AF89" i="20"/>
  <c r="AE89" i="20"/>
  <c r="AH88" i="20"/>
  <c r="AG88" i="20"/>
  <c r="AF88" i="20"/>
  <c r="AE88" i="20"/>
  <c r="AH87" i="20"/>
  <c r="AG87" i="20"/>
  <c r="AF87" i="20"/>
  <c r="AE87" i="20"/>
  <c r="AH86" i="20"/>
  <c r="AG86" i="20"/>
  <c r="AF86" i="20"/>
  <c r="AE86" i="20"/>
  <c r="AH85" i="20"/>
  <c r="AG85" i="20"/>
  <c r="AF85" i="20"/>
  <c r="AE85" i="20"/>
  <c r="AH84" i="20"/>
  <c r="AG84" i="20"/>
  <c r="AF84" i="20"/>
  <c r="AE84" i="20"/>
  <c r="AH83" i="20"/>
  <c r="AG83" i="20"/>
  <c r="AF83" i="20"/>
  <c r="AE83" i="20"/>
  <c r="AH82" i="20"/>
  <c r="AG82" i="20"/>
  <c r="AF82" i="20"/>
  <c r="AE82" i="20"/>
  <c r="AH81" i="20"/>
  <c r="AG81" i="20"/>
  <c r="AF81" i="20"/>
  <c r="AE81" i="20"/>
  <c r="AH80" i="20"/>
  <c r="AG80" i="20"/>
  <c r="AF80" i="20"/>
  <c r="AE80" i="20"/>
  <c r="AH79" i="20"/>
  <c r="AG79" i="20"/>
  <c r="AF79" i="20"/>
  <c r="AE79" i="20"/>
  <c r="AH78" i="20"/>
  <c r="AG78" i="20"/>
  <c r="AF78" i="20"/>
  <c r="AE78" i="20"/>
  <c r="AH77" i="20"/>
  <c r="AG77" i="20"/>
  <c r="AF77" i="20"/>
  <c r="AE77" i="20"/>
  <c r="AH76" i="20"/>
  <c r="AG76" i="20"/>
  <c r="AF76" i="20"/>
  <c r="AE76" i="20"/>
  <c r="AH75" i="20"/>
  <c r="AG75" i="20"/>
  <c r="AF75" i="20"/>
  <c r="AE75" i="20"/>
  <c r="AH74" i="20"/>
  <c r="AG74" i="20"/>
  <c r="AF74" i="20"/>
  <c r="AE74" i="20"/>
  <c r="AH73" i="20"/>
  <c r="AG73" i="20"/>
  <c r="AF73" i="20"/>
  <c r="AE73" i="20"/>
  <c r="AH72" i="20"/>
  <c r="AG72" i="20"/>
  <c r="AF72" i="20"/>
  <c r="AE72" i="20"/>
  <c r="AH71" i="20"/>
  <c r="AG71" i="20"/>
  <c r="AF71" i="20"/>
  <c r="AE71" i="20"/>
  <c r="AH70" i="20"/>
  <c r="AG70" i="20"/>
  <c r="AF70" i="20"/>
  <c r="AE70" i="20"/>
  <c r="AH69" i="20"/>
  <c r="AG69" i="20"/>
  <c r="AF69" i="20"/>
  <c r="AE69" i="20"/>
  <c r="AH68" i="20"/>
  <c r="AG68" i="20"/>
  <c r="AF68" i="20"/>
  <c r="AE68" i="20"/>
  <c r="AH67" i="20"/>
  <c r="AG67" i="20"/>
  <c r="AF67" i="20"/>
  <c r="AE67" i="20"/>
  <c r="AH66" i="20"/>
  <c r="AG66" i="20"/>
  <c r="AF66" i="20"/>
  <c r="AE66" i="20"/>
  <c r="AH65" i="20"/>
  <c r="AG65" i="20"/>
  <c r="AF65" i="20"/>
  <c r="AH64" i="20"/>
  <c r="AG64" i="20"/>
  <c r="AF64" i="20"/>
  <c r="AE64" i="20"/>
  <c r="AH63" i="20"/>
  <c r="AG63" i="20"/>
  <c r="AF63" i="20"/>
  <c r="AE63" i="20"/>
  <c r="AH62" i="20"/>
  <c r="AG62" i="20"/>
  <c r="AF62" i="20"/>
  <c r="AE62" i="20"/>
  <c r="AH61" i="20"/>
  <c r="AG61" i="20"/>
  <c r="AF61" i="20"/>
  <c r="AE61" i="20"/>
  <c r="AH60" i="20"/>
  <c r="AG60" i="20"/>
  <c r="AF60" i="20"/>
  <c r="AE60" i="20"/>
  <c r="AH59" i="20"/>
  <c r="AG59" i="20"/>
  <c r="AF59" i="20"/>
  <c r="AE59" i="20"/>
  <c r="AH58" i="20"/>
  <c r="AG58" i="20"/>
  <c r="AF58" i="20"/>
  <c r="AE58" i="20"/>
  <c r="AH57" i="20"/>
  <c r="AG57" i="20"/>
  <c r="AF57" i="20"/>
  <c r="AE57" i="20"/>
  <c r="AH56" i="20"/>
  <c r="AG56" i="20"/>
  <c r="AF56" i="20"/>
  <c r="AE56" i="20"/>
  <c r="AH55" i="20"/>
  <c r="AG55" i="20"/>
  <c r="AF55" i="20"/>
  <c r="AE55" i="20"/>
  <c r="AH54" i="20"/>
  <c r="AG54" i="20"/>
  <c r="AF54" i="20"/>
  <c r="AE54" i="20"/>
  <c r="AH53" i="20"/>
  <c r="AG53" i="20"/>
  <c r="AF53" i="20"/>
  <c r="AE53" i="20"/>
  <c r="AH52" i="20"/>
  <c r="AG52" i="20"/>
  <c r="AF52" i="20"/>
  <c r="AE52" i="20"/>
  <c r="AH51" i="20"/>
  <c r="AG51" i="20"/>
  <c r="AF51" i="20"/>
  <c r="AE51" i="20"/>
  <c r="AH50" i="20"/>
  <c r="AG50" i="20"/>
  <c r="AF50" i="20"/>
  <c r="AE50" i="20"/>
  <c r="AH49" i="20"/>
  <c r="AG49" i="20"/>
  <c r="AF49" i="20"/>
  <c r="AE49" i="20"/>
  <c r="AH48" i="20"/>
  <c r="AG48" i="20"/>
  <c r="AF48" i="20"/>
  <c r="AE48" i="20"/>
  <c r="AH47" i="20"/>
  <c r="AG47" i="20"/>
  <c r="AF47" i="20"/>
  <c r="AE47" i="20"/>
  <c r="AH46" i="20"/>
  <c r="AG46" i="20"/>
  <c r="AF46" i="20"/>
  <c r="AE46" i="20"/>
  <c r="AH45" i="20"/>
  <c r="AG45" i="20"/>
  <c r="AF45" i="20"/>
  <c r="AE45" i="20"/>
  <c r="AH44" i="20"/>
  <c r="AG44" i="20"/>
  <c r="AF44" i="20"/>
  <c r="AE44" i="20"/>
  <c r="AH43" i="20"/>
  <c r="AG43" i="20"/>
  <c r="AF43" i="20"/>
  <c r="AE43" i="20"/>
  <c r="AH42" i="20"/>
  <c r="AG42" i="20"/>
  <c r="AF42" i="20"/>
  <c r="AE42" i="20"/>
  <c r="AH41" i="20"/>
  <c r="AG41" i="20"/>
  <c r="AF41" i="20"/>
  <c r="AE41" i="20"/>
  <c r="AH40" i="20"/>
  <c r="AG40" i="20"/>
  <c r="AF40" i="20"/>
  <c r="AE40" i="20"/>
  <c r="AH39" i="20"/>
  <c r="AG39" i="20"/>
  <c r="AF39" i="20"/>
  <c r="AE39" i="20"/>
  <c r="AH38" i="20"/>
  <c r="AG38" i="20"/>
  <c r="AF38" i="20"/>
  <c r="AE38" i="20"/>
  <c r="AH37" i="20"/>
  <c r="AG37" i="20"/>
  <c r="AF37" i="20"/>
  <c r="AE37" i="20"/>
  <c r="AH36" i="20"/>
  <c r="AG36" i="20"/>
  <c r="AF36" i="20"/>
  <c r="AE36" i="20"/>
  <c r="AH35" i="20"/>
  <c r="AG35" i="20"/>
  <c r="AF35" i="20"/>
  <c r="AE35" i="20"/>
  <c r="AH34" i="20"/>
  <c r="AG34" i="20"/>
  <c r="AF34" i="20"/>
  <c r="AE34" i="20"/>
  <c r="AH33" i="20"/>
  <c r="AG33" i="20"/>
  <c r="AF33" i="20"/>
  <c r="AE33" i="20"/>
  <c r="AH32" i="20"/>
  <c r="AG32" i="20"/>
  <c r="AF32" i="20"/>
  <c r="AE32" i="20"/>
  <c r="AH31" i="20"/>
  <c r="AG31" i="20"/>
  <c r="AF31" i="20"/>
  <c r="AE31" i="20"/>
  <c r="AH30" i="20"/>
  <c r="AG30" i="20"/>
  <c r="AF30" i="20"/>
  <c r="AE30" i="20"/>
  <c r="AH29" i="20"/>
  <c r="AG29" i="20"/>
  <c r="AF29" i="20"/>
  <c r="AE29" i="20"/>
  <c r="AH28" i="20"/>
  <c r="AG28" i="20"/>
  <c r="AF28" i="20"/>
  <c r="AE28" i="20"/>
  <c r="AH27" i="20"/>
  <c r="AG27" i="20"/>
  <c r="AF27" i="20"/>
  <c r="AE27" i="20"/>
  <c r="AH26" i="20"/>
  <c r="AG26" i="20"/>
  <c r="AF26" i="20"/>
  <c r="AE26" i="20"/>
  <c r="AH25" i="20"/>
  <c r="AG25" i="20"/>
  <c r="AF25" i="20"/>
  <c r="AE25" i="20"/>
  <c r="AH24" i="20"/>
  <c r="AG24" i="20"/>
  <c r="AF24" i="20"/>
  <c r="AE24" i="20"/>
  <c r="AH23" i="20"/>
  <c r="AG23" i="20"/>
  <c r="AF23" i="20"/>
  <c r="AE23" i="20"/>
  <c r="AH22" i="20"/>
  <c r="AG22" i="20"/>
  <c r="AF22" i="20"/>
  <c r="AE22" i="20"/>
  <c r="AH21" i="20"/>
  <c r="AG21" i="20"/>
  <c r="AF21" i="20"/>
  <c r="AE21" i="20"/>
  <c r="AH20" i="20"/>
  <c r="AG20" i="20"/>
  <c r="AF20" i="20"/>
  <c r="AE20" i="20"/>
  <c r="AH19" i="20"/>
  <c r="AG19" i="20"/>
  <c r="AF19" i="20"/>
  <c r="AE19" i="20"/>
  <c r="AH18" i="20"/>
  <c r="AG18" i="20"/>
  <c r="AF18" i="20"/>
  <c r="AE18" i="20"/>
  <c r="AH17" i="20"/>
  <c r="AG17" i="20"/>
  <c r="AF17" i="20"/>
  <c r="AE17" i="20"/>
  <c r="AH16" i="20"/>
  <c r="AG16" i="20"/>
  <c r="AF16" i="20"/>
  <c r="AE16" i="20"/>
  <c r="AH15" i="20"/>
  <c r="AG15" i="20"/>
  <c r="AF15" i="20"/>
  <c r="AE15" i="20"/>
  <c r="AH14" i="20"/>
  <c r="AG14" i="20"/>
  <c r="AF14" i="20"/>
  <c r="AE14" i="20"/>
  <c r="AH13" i="20"/>
  <c r="AG13" i="20"/>
  <c r="AF13" i="20"/>
  <c r="AE13" i="20"/>
  <c r="AH12" i="20"/>
  <c r="AG12" i="20"/>
  <c r="AF12" i="20"/>
  <c r="AE12" i="20"/>
  <c r="AH11" i="20"/>
  <c r="AG11" i="20"/>
  <c r="AF11" i="20"/>
  <c r="AE11" i="20"/>
  <c r="AH10" i="20"/>
  <c r="AG10" i="20"/>
  <c r="AF10" i="20"/>
  <c r="AE10" i="20"/>
  <c r="AH9" i="20"/>
  <c r="AG9" i="20"/>
  <c r="AF9" i="20"/>
  <c r="AE9" i="20"/>
  <c r="AH8" i="20"/>
  <c r="AG8" i="20"/>
  <c r="AF8" i="20"/>
  <c r="AE8" i="20"/>
  <c r="AH7" i="20"/>
  <c r="AG7" i="20"/>
  <c r="AF7" i="20"/>
  <c r="AE7" i="20"/>
  <c r="D15" i="22" l="1"/>
  <c r="AI14" i="22"/>
  <c r="AJ14" i="22" s="1"/>
  <c r="AE14" i="22" s="1"/>
  <c r="Z8" i="20"/>
  <c r="AK8" i="20" s="1"/>
  <c r="Z11" i="20"/>
  <c r="AK11" i="20" s="1"/>
  <c r="Z16" i="20"/>
  <c r="Z19" i="20"/>
  <c r="Z24" i="20"/>
  <c r="Z27" i="20"/>
  <c r="Z32" i="20"/>
  <c r="Z35" i="20"/>
  <c r="Z40" i="20"/>
  <c r="Z43" i="20"/>
  <c r="Z48" i="20"/>
  <c r="Z51" i="20"/>
  <c r="Z56" i="20"/>
  <c r="Z59" i="20"/>
  <c r="Z64" i="20"/>
  <c r="Z67" i="20"/>
  <c r="Z72" i="20"/>
  <c r="Z75" i="20"/>
  <c r="Z80" i="20"/>
  <c r="Z83" i="20"/>
  <c r="Z88" i="20"/>
  <c r="Z91" i="20"/>
  <c r="Z96" i="20"/>
  <c r="Z99" i="20"/>
  <c r="Z104" i="20"/>
  <c r="Z9" i="20"/>
  <c r="AL9" i="20" s="1"/>
  <c r="Z14" i="20"/>
  <c r="Z17" i="20"/>
  <c r="Z22" i="20"/>
  <c r="Z25" i="20"/>
  <c r="Z30" i="20"/>
  <c r="Z33" i="20"/>
  <c r="Z38" i="20"/>
  <c r="Z41" i="20"/>
  <c r="Z46" i="20"/>
  <c r="Z49" i="20"/>
  <c r="Z54" i="20"/>
  <c r="Z57" i="20"/>
  <c r="Z62" i="20"/>
  <c r="Z65" i="20"/>
  <c r="Z70" i="20"/>
  <c r="Z73" i="20"/>
  <c r="Z78" i="20"/>
  <c r="Z81" i="20"/>
  <c r="Z86" i="20"/>
  <c r="Z89" i="20"/>
  <c r="Z94" i="20"/>
  <c r="Z97" i="20"/>
  <c r="Z102" i="20"/>
  <c r="Z105" i="20"/>
  <c r="Z12" i="20"/>
  <c r="AK12" i="20" s="1"/>
  <c r="Z15" i="20"/>
  <c r="Z20" i="20"/>
  <c r="Z23" i="20"/>
  <c r="Z28" i="20"/>
  <c r="Z31" i="20"/>
  <c r="Z36" i="20"/>
  <c r="Z39" i="20"/>
  <c r="Z44" i="20"/>
  <c r="Z47" i="20"/>
  <c r="Z52" i="20"/>
  <c r="Z55" i="20"/>
  <c r="Z60" i="20"/>
  <c r="Z63" i="20"/>
  <c r="Z68" i="20"/>
  <c r="Z71" i="20"/>
  <c r="Z76" i="20"/>
  <c r="Z79" i="20"/>
  <c r="Z84" i="20"/>
  <c r="Z87" i="20"/>
  <c r="Z92" i="20"/>
  <c r="Z95" i="20"/>
  <c r="Z100" i="20"/>
  <c r="Z103" i="20"/>
  <c r="Z106" i="20"/>
  <c r="Z10" i="20"/>
  <c r="AK10" i="20" s="1"/>
  <c r="Z13" i="20"/>
  <c r="AL13" i="20" s="1"/>
  <c r="Z18" i="20"/>
  <c r="Z21" i="20"/>
  <c r="Z26" i="20"/>
  <c r="Z29" i="20"/>
  <c r="Z34" i="20"/>
  <c r="Z37" i="20"/>
  <c r="Z42" i="20"/>
  <c r="Z45" i="20"/>
  <c r="Z50" i="20"/>
  <c r="Z53" i="20"/>
  <c r="Z58" i="20"/>
  <c r="Z61" i="20"/>
  <c r="Z66" i="20"/>
  <c r="Z69" i="20"/>
  <c r="Z74" i="20"/>
  <c r="Z77" i="20"/>
  <c r="Z82" i="20"/>
  <c r="Z85" i="20"/>
  <c r="Z90" i="20"/>
  <c r="Z93" i="20"/>
  <c r="Z98" i="20"/>
  <c r="Z101" i="20"/>
  <c r="Z7" i="20"/>
  <c r="AC14" i="20"/>
  <c r="H16" i="21"/>
  <c r="C7" i="21"/>
  <c r="AI18" i="21"/>
  <c r="AL118" i="21"/>
  <c r="AJ9" i="20"/>
  <c r="AE107" i="20"/>
  <c r="AF107" i="20"/>
  <c r="AG107" i="20"/>
  <c r="AA123" i="20"/>
  <c r="Z123" i="20"/>
  <c r="AH107" i="20"/>
  <c r="AC10" i="17"/>
  <c r="AC11" i="17"/>
  <c r="AC12" i="17"/>
  <c r="AC13" i="17"/>
  <c r="AC14" i="17"/>
  <c r="AC15" i="17"/>
  <c r="AC16" i="17"/>
  <c r="AC17" i="17"/>
  <c r="AC18" i="17"/>
  <c r="AC19" i="17"/>
  <c r="AC20" i="17"/>
  <c r="AC21" i="17"/>
  <c r="AC22" i="17"/>
  <c r="AC23" i="17"/>
  <c r="AC24" i="17"/>
  <c r="AC25" i="17"/>
  <c r="AC26" i="17"/>
  <c r="D10" i="17"/>
  <c r="AD10" i="17" s="1"/>
  <c r="D11" i="17"/>
  <c r="D12" i="17"/>
  <c r="D13" i="17"/>
  <c r="D14" i="17"/>
  <c r="D15" i="17"/>
  <c r="D16" i="17"/>
  <c r="D17" i="17"/>
  <c r="D18" i="17"/>
  <c r="D19" i="17"/>
  <c r="D20" i="17"/>
  <c r="D21" i="17"/>
  <c r="D22" i="17"/>
  <c r="D23" i="17"/>
  <c r="D24" i="17"/>
  <c r="D25" i="17"/>
  <c r="D26" i="17"/>
  <c r="D9" i="17"/>
  <c r="AL8" i="20" l="1"/>
  <c r="AK9" i="20"/>
  <c r="AJ8" i="20"/>
  <c r="AI8" i="20"/>
  <c r="F7" i="22"/>
  <c r="E7" i="17"/>
  <c r="B5" i="20"/>
  <c r="B24" i="2"/>
  <c r="C24" i="2" s="1"/>
  <c r="AD9" i="17"/>
  <c r="E9" i="22"/>
  <c r="AG28" i="22" s="1"/>
  <c r="AL11" i="20"/>
  <c r="AJ11" i="20"/>
  <c r="AI11" i="20"/>
  <c r="AI9" i="20"/>
  <c r="AK13" i="20"/>
  <c r="AJ12" i="20"/>
  <c r="AI15" i="22"/>
  <c r="AJ15" i="22" s="1"/>
  <c r="AE15" i="22" s="1"/>
  <c r="D16" i="22"/>
  <c r="E10" i="22"/>
  <c r="AC27" i="17"/>
  <c r="AL12" i="20"/>
  <c r="AI12" i="20"/>
  <c r="AJ10" i="20"/>
  <c r="AI10" i="20"/>
  <c r="AL10" i="20"/>
  <c r="AC15" i="20"/>
  <c r="AI13" i="20"/>
  <c r="AJ13" i="20"/>
  <c r="I16" i="21"/>
  <c r="H17" i="21"/>
  <c r="AI7" i="20"/>
  <c r="AJ7" i="20"/>
  <c r="AJ18" i="21"/>
  <c r="AJ118" i="21" s="1"/>
  <c r="C9" i="16" s="1"/>
  <c r="AI118" i="21"/>
  <c r="O8" i="19"/>
  <c r="O6" i="19"/>
  <c r="S109" i="19"/>
  <c r="P109" i="19"/>
  <c r="M109" i="19"/>
  <c r="K109" i="19"/>
  <c r="I109" i="19"/>
  <c r="G109" i="19"/>
  <c r="E109" i="19"/>
  <c r="C109" i="19"/>
  <c r="S108" i="19"/>
  <c r="P108" i="19"/>
  <c r="M108" i="19"/>
  <c r="K108" i="19"/>
  <c r="I108" i="19"/>
  <c r="G108" i="19"/>
  <c r="E108" i="19"/>
  <c r="C108" i="19"/>
  <c r="S107" i="19"/>
  <c r="P107" i="19"/>
  <c r="M107" i="19"/>
  <c r="K107" i="19"/>
  <c r="I107" i="19"/>
  <c r="G107" i="19"/>
  <c r="E107" i="19"/>
  <c r="C107" i="19"/>
  <c r="S106" i="19"/>
  <c r="P106" i="19"/>
  <c r="M106" i="19"/>
  <c r="K106" i="19"/>
  <c r="I106" i="19"/>
  <c r="G106" i="19"/>
  <c r="E106" i="19"/>
  <c r="C106" i="19"/>
  <c r="S105" i="19"/>
  <c r="P105" i="19"/>
  <c r="M105" i="19"/>
  <c r="K105" i="19"/>
  <c r="I105" i="19"/>
  <c r="G105" i="19"/>
  <c r="E105" i="19"/>
  <c r="C105" i="19"/>
  <c r="S104" i="19"/>
  <c r="P104" i="19"/>
  <c r="M104" i="19"/>
  <c r="K104" i="19"/>
  <c r="I104" i="19"/>
  <c r="G104" i="19"/>
  <c r="E104" i="19"/>
  <c r="C104" i="19"/>
  <c r="S103" i="19"/>
  <c r="P103" i="19"/>
  <c r="M103" i="19"/>
  <c r="K103" i="19"/>
  <c r="I103" i="19"/>
  <c r="G103" i="19"/>
  <c r="E103" i="19"/>
  <c r="C103" i="19"/>
  <c r="S102" i="19"/>
  <c r="P102" i="19"/>
  <c r="M102" i="19"/>
  <c r="K102" i="19"/>
  <c r="I102" i="19"/>
  <c r="G102" i="19"/>
  <c r="E102" i="19"/>
  <c r="C102" i="19"/>
  <c r="S101" i="19"/>
  <c r="P101" i="19"/>
  <c r="M101" i="19"/>
  <c r="K101" i="19"/>
  <c r="I101" i="19"/>
  <c r="G101" i="19"/>
  <c r="E101" i="19"/>
  <c r="C101" i="19"/>
  <c r="S100" i="19"/>
  <c r="P100" i="19"/>
  <c r="M100" i="19"/>
  <c r="K100" i="19"/>
  <c r="I100" i="19"/>
  <c r="G100" i="19"/>
  <c r="E100" i="19"/>
  <c r="C100" i="19"/>
  <c r="S99" i="19"/>
  <c r="P99" i="19"/>
  <c r="M99" i="19"/>
  <c r="K99" i="19"/>
  <c r="I99" i="19"/>
  <c r="G99" i="19"/>
  <c r="E99" i="19"/>
  <c r="C99" i="19"/>
  <c r="S98" i="19"/>
  <c r="P98" i="19"/>
  <c r="M98" i="19"/>
  <c r="K98" i="19"/>
  <c r="I98" i="19"/>
  <c r="G98" i="19"/>
  <c r="E98" i="19"/>
  <c r="C98" i="19"/>
  <c r="S97" i="19"/>
  <c r="P97" i="19"/>
  <c r="M97" i="19"/>
  <c r="K97" i="19"/>
  <c r="I97" i="19"/>
  <c r="G97" i="19"/>
  <c r="E97" i="19"/>
  <c r="C97" i="19"/>
  <c r="S96" i="19"/>
  <c r="P96" i="19"/>
  <c r="M96" i="19"/>
  <c r="K96" i="19"/>
  <c r="I96" i="19"/>
  <c r="G96" i="19"/>
  <c r="E96" i="19"/>
  <c r="C96" i="19"/>
  <c r="S95" i="19"/>
  <c r="P95" i="19"/>
  <c r="M95" i="19"/>
  <c r="K95" i="19"/>
  <c r="I95" i="19"/>
  <c r="G95" i="19"/>
  <c r="E95" i="19"/>
  <c r="C95" i="19"/>
  <c r="S94" i="19"/>
  <c r="P94" i="19"/>
  <c r="M94" i="19"/>
  <c r="K94" i="19"/>
  <c r="I94" i="19"/>
  <c r="G94" i="19"/>
  <c r="E94" i="19"/>
  <c r="C94" i="19"/>
  <c r="S93" i="19"/>
  <c r="P93" i="19"/>
  <c r="M93" i="19"/>
  <c r="K93" i="19"/>
  <c r="I93" i="19"/>
  <c r="G93" i="19"/>
  <c r="E93" i="19"/>
  <c r="C93" i="19"/>
  <c r="S92" i="19"/>
  <c r="P92" i="19"/>
  <c r="M92" i="19"/>
  <c r="K92" i="19"/>
  <c r="I92" i="19"/>
  <c r="G92" i="19"/>
  <c r="E92" i="19"/>
  <c r="C92" i="19"/>
  <c r="S91" i="19"/>
  <c r="P91" i="19"/>
  <c r="M91" i="19"/>
  <c r="K91" i="19"/>
  <c r="I91" i="19"/>
  <c r="G91" i="19"/>
  <c r="E91" i="19"/>
  <c r="C91" i="19"/>
  <c r="S90" i="19"/>
  <c r="P90" i="19"/>
  <c r="M90" i="19"/>
  <c r="K90" i="19"/>
  <c r="I90" i="19"/>
  <c r="G90" i="19"/>
  <c r="E90" i="19"/>
  <c r="C90" i="19"/>
  <c r="S89" i="19"/>
  <c r="P89" i="19"/>
  <c r="M89" i="19"/>
  <c r="K89" i="19"/>
  <c r="I89" i="19"/>
  <c r="G89" i="19"/>
  <c r="E89" i="19"/>
  <c r="C89" i="19"/>
  <c r="S88" i="19"/>
  <c r="P88" i="19"/>
  <c r="M88" i="19"/>
  <c r="K88" i="19"/>
  <c r="I88" i="19"/>
  <c r="G88" i="19"/>
  <c r="E88" i="19"/>
  <c r="C88" i="19"/>
  <c r="S87" i="19"/>
  <c r="P87" i="19"/>
  <c r="M87" i="19"/>
  <c r="K87" i="19"/>
  <c r="I87" i="19"/>
  <c r="G87" i="19"/>
  <c r="E87" i="19"/>
  <c r="C87" i="19"/>
  <c r="S86" i="19"/>
  <c r="P86" i="19"/>
  <c r="M86" i="19"/>
  <c r="K86" i="19"/>
  <c r="I86" i="19"/>
  <c r="G86" i="19"/>
  <c r="E86" i="19"/>
  <c r="C86" i="19"/>
  <c r="S85" i="19"/>
  <c r="P85" i="19"/>
  <c r="M85" i="19"/>
  <c r="K85" i="19"/>
  <c r="I85" i="19"/>
  <c r="G85" i="19"/>
  <c r="E85" i="19"/>
  <c r="C85" i="19"/>
  <c r="S84" i="19"/>
  <c r="P84" i="19"/>
  <c r="M84" i="19"/>
  <c r="K84" i="19"/>
  <c r="I84" i="19"/>
  <c r="G84" i="19"/>
  <c r="E84" i="19"/>
  <c r="C84" i="19"/>
  <c r="S83" i="19"/>
  <c r="P83" i="19"/>
  <c r="M83" i="19"/>
  <c r="K83" i="19"/>
  <c r="I83" i="19"/>
  <c r="G83" i="19"/>
  <c r="E83" i="19"/>
  <c r="C83" i="19"/>
  <c r="S82" i="19"/>
  <c r="P82" i="19"/>
  <c r="M82" i="19"/>
  <c r="K82" i="19"/>
  <c r="I82" i="19"/>
  <c r="G82" i="19"/>
  <c r="E82" i="19"/>
  <c r="C82" i="19"/>
  <c r="S81" i="19"/>
  <c r="P81" i="19"/>
  <c r="M81" i="19"/>
  <c r="K81" i="19"/>
  <c r="I81" i="19"/>
  <c r="G81" i="19"/>
  <c r="E81" i="19"/>
  <c r="C81" i="19"/>
  <c r="S80" i="19"/>
  <c r="P80" i="19"/>
  <c r="M80" i="19"/>
  <c r="K80" i="19"/>
  <c r="I80" i="19"/>
  <c r="G80" i="19"/>
  <c r="E80" i="19"/>
  <c r="C80" i="19"/>
  <c r="S79" i="19"/>
  <c r="P79" i="19"/>
  <c r="M79" i="19"/>
  <c r="K79" i="19"/>
  <c r="I79" i="19"/>
  <c r="G79" i="19"/>
  <c r="E79" i="19"/>
  <c r="C79" i="19"/>
  <c r="S78" i="19"/>
  <c r="P78" i="19"/>
  <c r="M78" i="19"/>
  <c r="K78" i="19"/>
  <c r="I78" i="19"/>
  <c r="G78" i="19"/>
  <c r="E78" i="19"/>
  <c r="C78" i="19"/>
  <c r="S77" i="19"/>
  <c r="P77" i="19"/>
  <c r="M77" i="19"/>
  <c r="K77" i="19"/>
  <c r="I77" i="19"/>
  <c r="G77" i="19"/>
  <c r="E77" i="19"/>
  <c r="C77" i="19"/>
  <c r="S76" i="19"/>
  <c r="P76" i="19"/>
  <c r="M76" i="19"/>
  <c r="K76" i="19"/>
  <c r="I76" i="19"/>
  <c r="G76" i="19"/>
  <c r="E76" i="19"/>
  <c r="C76" i="19"/>
  <c r="S75" i="19"/>
  <c r="P75" i="19"/>
  <c r="M75" i="19"/>
  <c r="K75" i="19"/>
  <c r="I75" i="19"/>
  <c r="G75" i="19"/>
  <c r="E75" i="19"/>
  <c r="C75" i="19"/>
  <c r="S74" i="19"/>
  <c r="P74" i="19"/>
  <c r="M74" i="19"/>
  <c r="K74" i="19"/>
  <c r="I74" i="19"/>
  <c r="G74" i="19"/>
  <c r="E74" i="19"/>
  <c r="C74" i="19"/>
  <c r="S73" i="19"/>
  <c r="P73" i="19"/>
  <c r="M73" i="19"/>
  <c r="K73" i="19"/>
  <c r="I73" i="19"/>
  <c r="G73" i="19"/>
  <c r="E73" i="19"/>
  <c r="C73" i="19"/>
  <c r="S72" i="19"/>
  <c r="P72" i="19"/>
  <c r="M72" i="19"/>
  <c r="K72" i="19"/>
  <c r="I72" i="19"/>
  <c r="G72" i="19"/>
  <c r="E72" i="19"/>
  <c r="C72" i="19"/>
  <c r="S71" i="19"/>
  <c r="P71" i="19"/>
  <c r="M71" i="19"/>
  <c r="K71" i="19"/>
  <c r="I71" i="19"/>
  <c r="G71" i="19"/>
  <c r="E71" i="19"/>
  <c r="C71" i="19"/>
  <c r="S70" i="19"/>
  <c r="P70" i="19"/>
  <c r="M70" i="19"/>
  <c r="K70" i="19"/>
  <c r="I70" i="19"/>
  <c r="G70" i="19"/>
  <c r="E70" i="19"/>
  <c r="C70" i="19"/>
  <c r="S69" i="19"/>
  <c r="P69" i="19"/>
  <c r="M69" i="19"/>
  <c r="K69" i="19"/>
  <c r="I69" i="19"/>
  <c r="G69" i="19"/>
  <c r="E69" i="19"/>
  <c r="C69" i="19"/>
  <c r="S68" i="19"/>
  <c r="P68" i="19"/>
  <c r="M68" i="19"/>
  <c r="K68" i="19"/>
  <c r="I68" i="19"/>
  <c r="G68" i="19"/>
  <c r="E68" i="19"/>
  <c r="C68" i="19"/>
  <c r="S67" i="19"/>
  <c r="P67" i="19"/>
  <c r="M67" i="19"/>
  <c r="K67" i="19"/>
  <c r="I67" i="19"/>
  <c r="G67" i="19"/>
  <c r="E67" i="19"/>
  <c r="C67" i="19"/>
  <c r="S66" i="19"/>
  <c r="P66" i="19"/>
  <c r="M66" i="19"/>
  <c r="K66" i="19"/>
  <c r="I66" i="19"/>
  <c r="G66" i="19"/>
  <c r="E66" i="19"/>
  <c r="C66" i="19"/>
  <c r="S65" i="19"/>
  <c r="P65" i="19"/>
  <c r="M65" i="19"/>
  <c r="K65" i="19"/>
  <c r="I65" i="19"/>
  <c r="G65" i="19"/>
  <c r="E65" i="19"/>
  <c r="C65" i="19"/>
  <c r="S64" i="19"/>
  <c r="P64" i="19"/>
  <c r="M64" i="19"/>
  <c r="K64" i="19"/>
  <c r="I64" i="19"/>
  <c r="G64" i="19"/>
  <c r="E64" i="19"/>
  <c r="C64" i="19"/>
  <c r="S63" i="19"/>
  <c r="P63" i="19"/>
  <c r="M63" i="19"/>
  <c r="K63" i="19"/>
  <c r="I63" i="19"/>
  <c r="G63" i="19"/>
  <c r="E63" i="19"/>
  <c r="C63" i="19"/>
  <c r="S62" i="19"/>
  <c r="P62" i="19"/>
  <c r="M62" i="19"/>
  <c r="K62" i="19"/>
  <c r="I62" i="19"/>
  <c r="G62" i="19"/>
  <c r="E62" i="19"/>
  <c r="C62" i="19"/>
  <c r="S61" i="19"/>
  <c r="P61" i="19"/>
  <c r="M61" i="19"/>
  <c r="K61" i="19"/>
  <c r="I61" i="19"/>
  <c r="G61" i="19"/>
  <c r="E61" i="19"/>
  <c r="C61" i="19"/>
  <c r="S60" i="19"/>
  <c r="P60" i="19"/>
  <c r="M60" i="19"/>
  <c r="K60" i="19"/>
  <c r="I60" i="19"/>
  <c r="G60" i="19"/>
  <c r="E60" i="19"/>
  <c r="C60" i="19"/>
  <c r="S59" i="19"/>
  <c r="P59" i="19"/>
  <c r="M59" i="19"/>
  <c r="K59" i="19"/>
  <c r="I59" i="19"/>
  <c r="G59" i="19"/>
  <c r="E59" i="19"/>
  <c r="C59" i="19"/>
  <c r="S58" i="19"/>
  <c r="P58" i="19"/>
  <c r="M58" i="19"/>
  <c r="K58" i="19"/>
  <c r="I58" i="19"/>
  <c r="G58" i="19"/>
  <c r="E58" i="19"/>
  <c r="C58" i="19"/>
  <c r="S57" i="19"/>
  <c r="P57" i="19"/>
  <c r="M57" i="19"/>
  <c r="K57" i="19"/>
  <c r="I57" i="19"/>
  <c r="G57" i="19"/>
  <c r="E57" i="19"/>
  <c r="C57" i="19"/>
  <c r="S56" i="19"/>
  <c r="P56" i="19"/>
  <c r="M56" i="19"/>
  <c r="K56" i="19"/>
  <c r="I56" i="19"/>
  <c r="G56" i="19"/>
  <c r="E56" i="19"/>
  <c r="C56" i="19"/>
  <c r="S55" i="19"/>
  <c r="P55" i="19"/>
  <c r="M55" i="19"/>
  <c r="K55" i="19"/>
  <c r="I55" i="19"/>
  <c r="G55" i="19"/>
  <c r="E55" i="19"/>
  <c r="C55" i="19"/>
  <c r="S54" i="19"/>
  <c r="P54" i="19"/>
  <c r="M54" i="19"/>
  <c r="K54" i="19"/>
  <c r="I54" i="19"/>
  <c r="G54" i="19"/>
  <c r="E54" i="19"/>
  <c r="C54" i="19"/>
  <c r="S53" i="19"/>
  <c r="P53" i="19"/>
  <c r="M53" i="19"/>
  <c r="K53" i="19"/>
  <c r="I53" i="19"/>
  <c r="G53" i="19"/>
  <c r="E53" i="19"/>
  <c r="C53" i="19"/>
  <c r="S52" i="19"/>
  <c r="P52" i="19"/>
  <c r="M52" i="19"/>
  <c r="K52" i="19"/>
  <c r="I52" i="19"/>
  <c r="G52" i="19"/>
  <c r="E52" i="19"/>
  <c r="C52" i="19"/>
  <c r="S51" i="19"/>
  <c r="P51" i="19"/>
  <c r="M51" i="19"/>
  <c r="K51" i="19"/>
  <c r="I51" i="19"/>
  <c r="G51" i="19"/>
  <c r="E51" i="19"/>
  <c r="C51" i="19"/>
  <c r="S50" i="19"/>
  <c r="P50" i="19"/>
  <c r="M50" i="19"/>
  <c r="K50" i="19"/>
  <c r="I50" i="19"/>
  <c r="G50" i="19"/>
  <c r="E50" i="19"/>
  <c r="C50" i="19"/>
  <c r="S49" i="19"/>
  <c r="P49" i="19"/>
  <c r="M49" i="19"/>
  <c r="K49" i="19"/>
  <c r="I49" i="19"/>
  <c r="G49" i="19"/>
  <c r="E49" i="19"/>
  <c r="C49" i="19"/>
  <c r="S48" i="19"/>
  <c r="P48" i="19"/>
  <c r="M48" i="19"/>
  <c r="K48" i="19"/>
  <c r="I48" i="19"/>
  <c r="G48" i="19"/>
  <c r="E48" i="19"/>
  <c r="C48" i="19"/>
  <c r="S47" i="19"/>
  <c r="P47" i="19"/>
  <c r="M47" i="19"/>
  <c r="K47" i="19"/>
  <c r="I47" i="19"/>
  <c r="G47" i="19"/>
  <c r="E47" i="19"/>
  <c r="C47" i="19"/>
  <c r="S46" i="19"/>
  <c r="P46" i="19"/>
  <c r="M46" i="19"/>
  <c r="K46" i="19"/>
  <c r="I46" i="19"/>
  <c r="G46" i="19"/>
  <c r="E46" i="19"/>
  <c r="C46" i="19"/>
  <c r="S45" i="19"/>
  <c r="P45" i="19"/>
  <c r="M45" i="19"/>
  <c r="K45" i="19"/>
  <c r="I45" i="19"/>
  <c r="G45" i="19"/>
  <c r="E45" i="19"/>
  <c r="C45" i="19"/>
  <c r="S44" i="19"/>
  <c r="P44" i="19"/>
  <c r="M44" i="19"/>
  <c r="K44" i="19"/>
  <c r="I44" i="19"/>
  <c r="G44" i="19"/>
  <c r="E44" i="19"/>
  <c r="C44" i="19"/>
  <c r="S43" i="19"/>
  <c r="P43" i="19"/>
  <c r="M43" i="19"/>
  <c r="K43" i="19"/>
  <c r="I43" i="19"/>
  <c r="G43" i="19"/>
  <c r="E43" i="19"/>
  <c r="C43" i="19"/>
  <c r="S42" i="19"/>
  <c r="P42" i="19"/>
  <c r="M42" i="19"/>
  <c r="K42" i="19"/>
  <c r="I42" i="19"/>
  <c r="G42" i="19"/>
  <c r="E42" i="19"/>
  <c r="C42" i="19"/>
  <c r="S41" i="19"/>
  <c r="P41" i="19"/>
  <c r="M41" i="19"/>
  <c r="K41" i="19"/>
  <c r="I41" i="19"/>
  <c r="G41" i="19"/>
  <c r="E41" i="19"/>
  <c r="C41" i="19"/>
  <c r="S40" i="19"/>
  <c r="P40" i="19"/>
  <c r="M40" i="19"/>
  <c r="K40" i="19"/>
  <c r="I40" i="19"/>
  <c r="G40" i="19"/>
  <c r="E40" i="19"/>
  <c r="C40" i="19"/>
  <c r="S39" i="19"/>
  <c r="P39" i="19"/>
  <c r="M39" i="19"/>
  <c r="K39" i="19"/>
  <c r="I39" i="19"/>
  <c r="G39" i="19"/>
  <c r="E39" i="19"/>
  <c r="C39" i="19"/>
  <c r="S38" i="19"/>
  <c r="P38" i="19"/>
  <c r="M38" i="19"/>
  <c r="K38" i="19"/>
  <c r="I38" i="19"/>
  <c r="G38" i="19"/>
  <c r="E38" i="19"/>
  <c r="C38" i="19"/>
  <c r="S37" i="19"/>
  <c r="P37" i="19"/>
  <c r="M37" i="19"/>
  <c r="K37" i="19"/>
  <c r="I37" i="19"/>
  <c r="G37" i="19"/>
  <c r="E37" i="19"/>
  <c r="C37" i="19"/>
  <c r="S36" i="19"/>
  <c r="P36" i="19"/>
  <c r="M36" i="19"/>
  <c r="K36" i="19"/>
  <c r="I36" i="19"/>
  <c r="G36" i="19"/>
  <c r="E36" i="19"/>
  <c r="C36" i="19"/>
  <c r="S35" i="19"/>
  <c r="P35" i="19"/>
  <c r="M35" i="19"/>
  <c r="K35" i="19"/>
  <c r="I35" i="19"/>
  <c r="G35" i="19"/>
  <c r="E35" i="19"/>
  <c r="C35" i="19"/>
  <c r="S34" i="19"/>
  <c r="P34" i="19"/>
  <c r="M34" i="19"/>
  <c r="K34" i="19"/>
  <c r="I34" i="19"/>
  <c r="G34" i="19"/>
  <c r="E34" i="19"/>
  <c r="C34" i="19"/>
  <c r="S33" i="19"/>
  <c r="P33" i="19"/>
  <c r="M33" i="19"/>
  <c r="K33" i="19"/>
  <c r="I33" i="19"/>
  <c r="G33" i="19"/>
  <c r="E33" i="19"/>
  <c r="C33" i="19"/>
  <c r="S32" i="19"/>
  <c r="P32" i="19"/>
  <c r="M32" i="19"/>
  <c r="K32" i="19"/>
  <c r="I32" i="19"/>
  <c r="G32" i="19"/>
  <c r="E32" i="19"/>
  <c r="C32" i="19"/>
  <c r="S31" i="19"/>
  <c r="P31" i="19"/>
  <c r="M31" i="19"/>
  <c r="K31" i="19"/>
  <c r="I31" i="19"/>
  <c r="G31" i="19"/>
  <c r="E31" i="19"/>
  <c r="C31" i="19"/>
  <c r="S30" i="19"/>
  <c r="P30" i="19"/>
  <c r="M30" i="19"/>
  <c r="K30" i="19"/>
  <c r="I30" i="19"/>
  <c r="G30" i="19"/>
  <c r="E30" i="19"/>
  <c r="C30" i="19"/>
  <c r="S29" i="19"/>
  <c r="P29" i="19"/>
  <c r="M29" i="19"/>
  <c r="K29" i="19"/>
  <c r="I29" i="19"/>
  <c r="G29" i="19"/>
  <c r="E29" i="19"/>
  <c r="C29" i="19"/>
  <c r="S28" i="19"/>
  <c r="P28" i="19"/>
  <c r="M28" i="19"/>
  <c r="K28" i="19"/>
  <c r="I28" i="19"/>
  <c r="G28" i="19"/>
  <c r="E28" i="19"/>
  <c r="C28" i="19"/>
  <c r="S27" i="19"/>
  <c r="P27" i="19"/>
  <c r="M27" i="19"/>
  <c r="K27" i="19"/>
  <c r="I27" i="19"/>
  <c r="G27" i="19"/>
  <c r="E27" i="19"/>
  <c r="C27" i="19"/>
  <c r="S26" i="19"/>
  <c r="P26" i="19"/>
  <c r="M26" i="19"/>
  <c r="K26" i="19"/>
  <c r="I26" i="19"/>
  <c r="G26" i="19"/>
  <c r="E26" i="19"/>
  <c r="C26" i="19"/>
  <c r="S25" i="19"/>
  <c r="P25" i="19"/>
  <c r="M25" i="19"/>
  <c r="K25" i="19"/>
  <c r="I25" i="19"/>
  <c r="G25" i="19"/>
  <c r="E25" i="19"/>
  <c r="C25" i="19"/>
  <c r="S24" i="19"/>
  <c r="P24" i="19"/>
  <c r="M24" i="19"/>
  <c r="K24" i="19"/>
  <c r="I24" i="19"/>
  <c r="G24" i="19"/>
  <c r="E24" i="19"/>
  <c r="C24" i="19"/>
  <c r="S23" i="19"/>
  <c r="P23" i="19"/>
  <c r="M23" i="19"/>
  <c r="K23" i="19"/>
  <c r="I23" i="19"/>
  <c r="G23" i="19"/>
  <c r="E23" i="19"/>
  <c r="C23" i="19"/>
  <c r="S22" i="19"/>
  <c r="P22" i="19"/>
  <c r="M22" i="19"/>
  <c r="K22" i="19"/>
  <c r="I22" i="19"/>
  <c r="G22" i="19"/>
  <c r="E22" i="19"/>
  <c r="C22" i="19"/>
  <c r="S21" i="19"/>
  <c r="P21" i="19"/>
  <c r="M21" i="19"/>
  <c r="K21" i="19"/>
  <c r="I21" i="19"/>
  <c r="G21" i="19"/>
  <c r="E21" i="19"/>
  <c r="C21" i="19"/>
  <c r="S20" i="19"/>
  <c r="P20" i="19"/>
  <c r="M20" i="19"/>
  <c r="K20" i="19"/>
  <c r="I20" i="19"/>
  <c r="G20" i="19"/>
  <c r="E20" i="19"/>
  <c r="C20" i="19"/>
  <c r="S19" i="19"/>
  <c r="P19" i="19"/>
  <c r="M19" i="19"/>
  <c r="K19" i="19"/>
  <c r="I19" i="19"/>
  <c r="G19" i="19"/>
  <c r="E19" i="19"/>
  <c r="C19" i="19"/>
  <c r="S18" i="19"/>
  <c r="P18" i="19"/>
  <c r="M18" i="19"/>
  <c r="K18" i="19"/>
  <c r="I18" i="19"/>
  <c r="G18" i="19"/>
  <c r="E18" i="19"/>
  <c r="C18" i="19"/>
  <c r="S17" i="19"/>
  <c r="P17" i="19"/>
  <c r="M17" i="19"/>
  <c r="K17" i="19"/>
  <c r="I17" i="19"/>
  <c r="G17" i="19"/>
  <c r="E17" i="19"/>
  <c r="C17" i="19"/>
  <c r="S16" i="19"/>
  <c r="P16" i="19"/>
  <c r="M16" i="19"/>
  <c r="K16" i="19"/>
  <c r="I16" i="19"/>
  <c r="G16" i="19"/>
  <c r="E16" i="19"/>
  <c r="C16" i="19"/>
  <c r="S15" i="19"/>
  <c r="P15" i="19"/>
  <c r="M15" i="19"/>
  <c r="K15" i="19"/>
  <c r="I15" i="19"/>
  <c r="G15" i="19"/>
  <c r="E15" i="19"/>
  <c r="C15" i="19"/>
  <c r="S14" i="19"/>
  <c r="P14" i="19"/>
  <c r="M14" i="19"/>
  <c r="K14" i="19"/>
  <c r="I14" i="19"/>
  <c r="G14" i="19"/>
  <c r="E14" i="19"/>
  <c r="C14" i="19"/>
  <c r="S13" i="19"/>
  <c r="P13" i="19"/>
  <c r="M13" i="19"/>
  <c r="K13" i="19"/>
  <c r="I13" i="19"/>
  <c r="G13" i="19"/>
  <c r="E13" i="19"/>
  <c r="C13" i="19"/>
  <c r="S12" i="19"/>
  <c r="P12" i="19"/>
  <c r="M12" i="19"/>
  <c r="K12" i="19"/>
  <c r="I12" i="19"/>
  <c r="G12" i="19"/>
  <c r="E12" i="19"/>
  <c r="C12" i="19"/>
  <c r="S11" i="19"/>
  <c r="P11" i="19"/>
  <c r="M11" i="19"/>
  <c r="K11" i="19"/>
  <c r="I11" i="19"/>
  <c r="G11" i="19"/>
  <c r="E11" i="19"/>
  <c r="C11" i="19"/>
  <c r="S10" i="19"/>
  <c r="S111" i="19" s="1"/>
  <c r="R111" i="19" s="1"/>
  <c r="P10" i="19"/>
  <c r="P111" i="19" s="1"/>
  <c r="O111" i="19" s="1"/>
  <c r="M10" i="19"/>
  <c r="K10" i="19"/>
  <c r="K111" i="19" s="1"/>
  <c r="J111" i="19" s="1"/>
  <c r="I10" i="19"/>
  <c r="G10" i="19"/>
  <c r="E10" i="19"/>
  <c r="C10" i="19"/>
  <c r="C111" i="19" s="1"/>
  <c r="B111" i="19" s="1"/>
  <c r="D8" i="19"/>
  <c r="F8" i="19" s="1"/>
  <c r="H8" i="19" s="1"/>
  <c r="J8" i="19" s="1"/>
  <c r="L8" i="19" s="1"/>
  <c r="D6" i="19"/>
  <c r="F6" i="19" s="1"/>
  <c r="H6" i="19" s="1"/>
  <c r="J6" i="19" s="1"/>
  <c r="D5" i="19"/>
  <c r="F5" i="19" s="1"/>
  <c r="H5" i="19" s="1"/>
  <c r="J5" i="19" s="1"/>
  <c r="L5" i="19" s="1"/>
  <c r="D24" i="2" l="1"/>
  <c r="C25" i="2"/>
  <c r="F8" i="22"/>
  <c r="G7" i="22"/>
  <c r="AI16" i="22"/>
  <c r="AJ16" i="22" s="1"/>
  <c r="AE16" i="22" s="1"/>
  <c r="D17" i="22"/>
  <c r="AI14" i="20"/>
  <c r="AJ14" i="20"/>
  <c r="AC16" i="20"/>
  <c r="C18" i="13"/>
  <c r="AL7" i="20"/>
  <c r="J16" i="21"/>
  <c r="I17" i="21"/>
  <c r="AK7" i="20"/>
  <c r="G110" i="19"/>
  <c r="F110" i="19" s="1"/>
  <c r="K110" i="19"/>
  <c r="J110" i="19" s="1"/>
  <c r="I111" i="19"/>
  <c r="H111" i="19" s="1"/>
  <c r="G111" i="19"/>
  <c r="F111" i="19" s="1"/>
  <c r="C110" i="19"/>
  <c r="B110" i="19" s="1"/>
  <c r="E111" i="19"/>
  <c r="D111" i="19" s="1"/>
  <c r="M111" i="19"/>
  <c r="L111" i="19" s="1"/>
  <c r="E110" i="19"/>
  <c r="D110" i="19" s="1"/>
  <c r="I110" i="19"/>
  <c r="H110" i="19" s="1"/>
  <c r="M110" i="19"/>
  <c r="L110" i="19" s="1"/>
  <c r="P110" i="19"/>
  <c r="O110" i="19" s="1"/>
  <c r="C11" i="18" s="1"/>
  <c r="S110" i="19"/>
  <c r="R110" i="19" s="1"/>
  <c r="C17" i="18" s="1"/>
  <c r="C5" i="18"/>
  <c r="H7" i="22" l="1"/>
  <c r="G8" i="22"/>
  <c r="E24" i="2"/>
  <c r="D25" i="2"/>
  <c r="AI17" i="22"/>
  <c r="AJ17" i="22" s="1"/>
  <c r="AE17" i="22" s="1"/>
  <c r="D18" i="22"/>
  <c r="AJ15" i="20"/>
  <c r="AI15" i="20"/>
  <c r="AC17" i="20"/>
  <c r="AK14" i="20"/>
  <c r="AL14" i="20"/>
  <c r="J17" i="21"/>
  <c r="K16" i="21"/>
  <c r="C8" i="18"/>
  <c r="C14" i="18" s="1"/>
  <c r="C19" i="18" s="1"/>
  <c r="B7" i="2"/>
  <c r="C7" i="2" s="1"/>
  <c r="E25" i="2" l="1"/>
  <c r="F24" i="2"/>
  <c r="D7" i="2"/>
  <c r="C8" i="2"/>
  <c r="H8" i="22"/>
  <c r="I7" i="22"/>
  <c r="D19" i="22"/>
  <c r="AI18" i="22"/>
  <c r="AJ18" i="22" s="1"/>
  <c r="AE18" i="22" s="1"/>
  <c r="AC18" i="20"/>
  <c r="AI16" i="20"/>
  <c r="AJ16" i="20"/>
  <c r="AL15" i="20"/>
  <c r="AK15" i="20"/>
  <c r="K17" i="21"/>
  <c r="L16" i="21"/>
  <c r="F7" i="17"/>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6" i="4"/>
  <c r="AH37" i="4"/>
  <c r="AH38" i="4"/>
  <c r="AH39" i="4"/>
  <c r="AH40" i="4"/>
  <c r="AH41" i="4"/>
  <c r="AH42" i="4"/>
  <c r="AH43" i="4"/>
  <c r="AH44" i="4"/>
  <c r="AH45" i="4"/>
  <c r="AH46" i="4"/>
  <c r="AH47" i="4"/>
  <c r="AH48" i="4"/>
  <c r="AH49" i="4"/>
  <c r="AH50" i="4"/>
  <c r="AH51" i="4"/>
  <c r="AH52" i="4"/>
  <c r="AH53" i="4"/>
  <c r="AH54" i="4"/>
  <c r="AH55" i="4"/>
  <c r="AH56" i="4"/>
  <c r="AH57" i="4"/>
  <c r="AH58" i="4"/>
  <c r="AH59" i="4"/>
  <c r="AH60"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4" i="4"/>
  <c r="AH95" i="4"/>
  <c r="AH96" i="4"/>
  <c r="AH97" i="4"/>
  <c r="AH98" i="4"/>
  <c r="AH99" i="4"/>
  <c r="AH100" i="4"/>
  <c r="AH101" i="4"/>
  <c r="AH102" i="4"/>
  <c r="AH103" i="4"/>
  <c r="AH104" i="4"/>
  <c r="AH105" i="4"/>
  <c r="AH106" i="4"/>
  <c r="AH107" i="4"/>
  <c r="AH108" i="4"/>
  <c r="AH109" i="4"/>
  <c r="AF11" i="4"/>
  <c r="AF12" i="4"/>
  <c r="AF13" i="4"/>
  <c r="AF14" i="4"/>
  <c r="AF15" i="4"/>
  <c r="AF16" i="4"/>
  <c r="AF17" i="4"/>
  <c r="AF18" i="4"/>
  <c r="AF19" i="4"/>
  <c r="AF20" i="4"/>
  <c r="AF21" i="4"/>
  <c r="AF22" i="4"/>
  <c r="AF23" i="4"/>
  <c r="AF24" i="4"/>
  <c r="AF25" i="4"/>
  <c r="AF26" i="4"/>
  <c r="AF27" i="4"/>
  <c r="AF28" i="4"/>
  <c r="AF29" i="4"/>
  <c r="AF30" i="4"/>
  <c r="AF31" i="4"/>
  <c r="AF32" i="4"/>
  <c r="AF33" i="4"/>
  <c r="AF34" i="4"/>
  <c r="AF35" i="4"/>
  <c r="AF36" i="4"/>
  <c r="AF37" i="4"/>
  <c r="AF38" i="4"/>
  <c r="AF39" i="4"/>
  <c r="AF40" i="4"/>
  <c r="AF41" i="4"/>
  <c r="AF42" i="4"/>
  <c r="AF43" i="4"/>
  <c r="AF44" i="4"/>
  <c r="AF45" i="4"/>
  <c r="AF46" i="4"/>
  <c r="AF47" i="4"/>
  <c r="AF48" i="4"/>
  <c r="AF49" i="4"/>
  <c r="AF50" i="4"/>
  <c r="AF51" i="4"/>
  <c r="AF52" i="4"/>
  <c r="AF53" i="4"/>
  <c r="AF54" i="4"/>
  <c r="AF55" i="4"/>
  <c r="AF56" i="4"/>
  <c r="AF57" i="4"/>
  <c r="AF58" i="4"/>
  <c r="AF59" i="4"/>
  <c r="AF60" i="4"/>
  <c r="AF61" i="4"/>
  <c r="AF62" i="4"/>
  <c r="AF63" i="4"/>
  <c r="AF64" i="4"/>
  <c r="AF65" i="4"/>
  <c r="AF66" i="4"/>
  <c r="AF67" i="4"/>
  <c r="AF68" i="4"/>
  <c r="AF69" i="4"/>
  <c r="AF70" i="4"/>
  <c r="AF71" i="4"/>
  <c r="AF72" i="4"/>
  <c r="AF73" i="4"/>
  <c r="AF74" i="4"/>
  <c r="AF75" i="4"/>
  <c r="AF76" i="4"/>
  <c r="AF77" i="4"/>
  <c r="AF78" i="4"/>
  <c r="AF79" i="4"/>
  <c r="AF80" i="4"/>
  <c r="AF81" i="4"/>
  <c r="AF82" i="4"/>
  <c r="AF83" i="4"/>
  <c r="AF84" i="4"/>
  <c r="AF85" i="4"/>
  <c r="AF86" i="4"/>
  <c r="AF87" i="4"/>
  <c r="AF88" i="4"/>
  <c r="AF89" i="4"/>
  <c r="AF90" i="4"/>
  <c r="AF91" i="4"/>
  <c r="AF92" i="4"/>
  <c r="AF93" i="4"/>
  <c r="AF94" i="4"/>
  <c r="AF95" i="4"/>
  <c r="AF96" i="4"/>
  <c r="AF97" i="4"/>
  <c r="AF98" i="4"/>
  <c r="AF99" i="4"/>
  <c r="AF100" i="4"/>
  <c r="AF101" i="4"/>
  <c r="AF102" i="4"/>
  <c r="AF103" i="4"/>
  <c r="AF104" i="4"/>
  <c r="AF105" i="4"/>
  <c r="AF106" i="4"/>
  <c r="AF107" i="4"/>
  <c r="AF108" i="4"/>
  <c r="AF109"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D68" i="4"/>
  <c r="AD69" i="4"/>
  <c r="AD70" i="4"/>
  <c r="AD71" i="4"/>
  <c r="AD72" i="4"/>
  <c r="AD73" i="4"/>
  <c r="AD74" i="4"/>
  <c r="AD75" i="4"/>
  <c r="AD76" i="4"/>
  <c r="AD77" i="4"/>
  <c r="AD78" i="4"/>
  <c r="AD79" i="4"/>
  <c r="AD80" i="4"/>
  <c r="AD81" i="4"/>
  <c r="AD82" i="4"/>
  <c r="AD83" i="4"/>
  <c r="AD84" i="4"/>
  <c r="AD85" i="4"/>
  <c r="AD86" i="4"/>
  <c r="AD87" i="4"/>
  <c r="AD88" i="4"/>
  <c r="AD89" i="4"/>
  <c r="AD90" i="4"/>
  <c r="AD91" i="4"/>
  <c r="AD92" i="4"/>
  <c r="AD93" i="4"/>
  <c r="AD94" i="4"/>
  <c r="AD95" i="4"/>
  <c r="AD96" i="4"/>
  <c r="AD97" i="4"/>
  <c r="AD98" i="4"/>
  <c r="AD99" i="4"/>
  <c r="AD100" i="4"/>
  <c r="AD101" i="4"/>
  <c r="AD102" i="4"/>
  <c r="AD103" i="4"/>
  <c r="AD104" i="4"/>
  <c r="AD105" i="4"/>
  <c r="AD106" i="4"/>
  <c r="AD107" i="4"/>
  <c r="AD108" i="4"/>
  <c r="AD109"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Z11" i="4"/>
  <c r="AK11" i="4" s="1"/>
  <c r="Z12" i="4"/>
  <c r="AK12" i="4" s="1"/>
  <c r="Z13" i="4"/>
  <c r="AK13" i="4" s="1"/>
  <c r="Z14" i="4"/>
  <c r="AK14" i="4" s="1"/>
  <c r="Z15" i="4"/>
  <c r="AK15" i="4" s="1"/>
  <c r="Z16" i="4"/>
  <c r="AK16" i="4" s="1"/>
  <c r="Z17" i="4"/>
  <c r="AK17" i="4" s="1"/>
  <c r="Z18" i="4"/>
  <c r="AK18" i="4" s="1"/>
  <c r="Z19" i="4"/>
  <c r="AK19" i="4" s="1"/>
  <c r="Z20" i="4"/>
  <c r="AK20" i="4" s="1"/>
  <c r="Z21" i="4"/>
  <c r="AK21" i="4" s="1"/>
  <c r="Z22" i="4"/>
  <c r="AK22" i="4" s="1"/>
  <c r="Z23" i="4"/>
  <c r="AK23" i="4" s="1"/>
  <c r="Z24" i="4"/>
  <c r="AK24" i="4" s="1"/>
  <c r="Z25" i="4"/>
  <c r="AK25" i="4" s="1"/>
  <c r="Z26" i="4"/>
  <c r="AK26" i="4" s="1"/>
  <c r="Z27" i="4"/>
  <c r="AK27" i="4" s="1"/>
  <c r="Z28" i="4"/>
  <c r="AK28" i="4" s="1"/>
  <c r="Z29" i="4"/>
  <c r="AK29" i="4" s="1"/>
  <c r="Z30" i="4"/>
  <c r="AK30" i="4" s="1"/>
  <c r="Z31" i="4"/>
  <c r="AK31" i="4" s="1"/>
  <c r="Z32" i="4"/>
  <c r="AK32" i="4" s="1"/>
  <c r="Z33" i="4"/>
  <c r="AK33" i="4" s="1"/>
  <c r="Z34" i="4"/>
  <c r="AK34" i="4" s="1"/>
  <c r="Z35" i="4"/>
  <c r="AK35" i="4" s="1"/>
  <c r="Z36" i="4"/>
  <c r="AK36" i="4" s="1"/>
  <c r="Z37" i="4"/>
  <c r="AK37" i="4" s="1"/>
  <c r="Z38" i="4"/>
  <c r="AK38" i="4" s="1"/>
  <c r="Z39" i="4"/>
  <c r="AK39" i="4" s="1"/>
  <c r="Z40" i="4"/>
  <c r="AK40" i="4" s="1"/>
  <c r="Z41" i="4"/>
  <c r="AK41" i="4" s="1"/>
  <c r="Z42" i="4"/>
  <c r="AK42" i="4" s="1"/>
  <c r="Z43" i="4"/>
  <c r="AK43" i="4" s="1"/>
  <c r="Z44" i="4"/>
  <c r="AK44" i="4" s="1"/>
  <c r="Z45" i="4"/>
  <c r="AK45" i="4" s="1"/>
  <c r="Z46" i="4"/>
  <c r="AK46" i="4" s="1"/>
  <c r="Z47" i="4"/>
  <c r="AK47" i="4" s="1"/>
  <c r="Z48" i="4"/>
  <c r="AK48" i="4" s="1"/>
  <c r="Z49" i="4"/>
  <c r="AK49" i="4" s="1"/>
  <c r="Z50" i="4"/>
  <c r="AK50" i="4" s="1"/>
  <c r="Z51" i="4"/>
  <c r="AK51" i="4" s="1"/>
  <c r="Z52" i="4"/>
  <c r="AK52" i="4" s="1"/>
  <c r="Z53" i="4"/>
  <c r="AK53" i="4" s="1"/>
  <c r="Z54" i="4"/>
  <c r="AK54" i="4" s="1"/>
  <c r="Z55" i="4"/>
  <c r="AK55" i="4" s="1"/>
  <c r="Z56" i="4"/>
  <c r="AK56" i="4" s="1"/>
  <c r="Z57" i="4"/>
  <c r="AK57" i="4" s="1"/>
  <c r="Z58" i="4"/>
  <c r="AK58" i="4" s="1"/>
  <c r="Z59" i="4"/>
  <c r="AK59" i="4" s="1"/>
  <c r="Z60" i="4"/>
  <c r="AK60" i="4" s="1"/>
  <c r="Z61" i="4"/>
  <c r="AK61" i="4" s="1"/>
  <c r="Z62" i="4"/>
  <c r="AK62" i="4" s="1"/>
  <c r="Z63" i="4"/>
  <c r="AK63" i="4" s="1"/>
  <c r="Z64" i="4"/>
  <c r="AK64" i="4" s="1"/>
  <c r="Z65" i="4"/>
  <c r="AK65" i="4" s="1"/>
  <c r="Z66" i="4"/>
  <c r="AK66" i="4" s="1"/>
  <c r="Z67" i="4"/>
  <c r="AK67" i="4" s="1"/>
  <c r="Z68" i="4"/>
  <c r="AK68" i="4" s="1"/>
  <c r="Z69" i="4"/>
  <c r="AK69" i="4" s="1"/>
  <c r="Z70" i="4"/>
  <c r="AK70" i="4" s="1"/>
  <c r="Z71" i="4"/>
  <c r="AK71" i="4" s="1"/>
  <c r="Z72" i="4"/>
  <c r="AK72" i="4" s="1"/>
  <c r="Z73" i="4"/>
  <c r="AK73" i="4" s="1"/>
  <c r="Z74" i="4"/>
  <c r="AK74" i="4" s="1"/>
  <c r="Z75" i="4"/>
  <c r="AK75" i="4" s="1"/>
  <c r="Z76" i="4"/>
  <c r="AK76" i="4" s="1"/>
  <c r="Z77" i="4"/>
  <c r="AK77" i="4" s="1"/>
  <c r="Z78" i="4"/>
  <c r="AK78" i="4" s="1"/>
  <c r="Z79" i="4"/>
  <c r="AK79" i="4" s="1"/>
  <c r="Z80" i="4"/>
  <c r="AK80" i="4" s="1"/>
  <c r="Z81" i="4"/>
  <c r="AK81" i="4" s="1"/>
  <c r="Z82" i="4"/>
  <c r="AK82" i="4" s="1"/>
  <c r="Z83" i="4"/>
  <c r="AK83" i="4" s="1"/>
  <c r="Z84" i="4"/>
  <c r="AK84" i="4" s="1"/>
  <c r="Z85" i="4"/>
  <c r="AK85" i="4" s="1"/>
  <c r="Z86" i="4"/>
  <c r="AK86" i="4" s="1"/>
  <c r="Z87" i="4"/>
  <c r="AK87" i="4" s="1"/>
  <c r="Z88" i="4"/>
  <c r="AK88" i="4" s="1"/>
  <c r="Z89" i="4"/>
  <c r="AK89" i="4" s="1"/>
  <c r="Z90" i="4"/>
  <c r="AK90" i="4" s="1"/>
  <c r="Z91" i="4"/>
  <c r="AK91" i="4" s="1"/>
  <c r="Z92" i="4"/>
  <c r="AK92" i="4" s="1"/>
  <c r="Z93" i="4"/>
  <c r="AK93" i="4" s="1"/>
  <c r="Z94" i="4"/>
  <c r="AK94" i="4" s="1"/>
  <c r="Z95" i="4"/>
  <c r="AK95" i="4" s="1"/>
  <c r="Z96" i="4"/>
  <c r="AK96" i="4" s="1"/>
  <c r="Z97" i="4"/>
  <c r="AK97" i="4" s="1"/>
  <c r="Z98" i="4"/>
  <c r="AK98" i="4" s="1"/>
  <c r="Z99" i="4"/>
  <c r="AK99" i="4" s="1"/>
  <c r="Z100" i="4"/>
  <c r="AK100" i="4" s="1"/>
  <c r="Z101" i="4"/>
  <c r="AK101" i="4" s="1"/>
  <c r="Z102" i="4"/>
  <c r="AK102" i="4" s="1"/>
  <c r="Z103" i="4"/>
  <c r="AK103" i="4" s="1"/>
  <c r="Z104" i="4"/>
  <c r="AK104" i="4" s="1"/>
  <c r="Z105" i="4"/>
  <c r="AK105" i="4" s="1"/>
  <c r="Z106" i="4"/>
  <c r="AK106" i="4" s="1"/>
  <c r="Z107" i="4"/>
  <c r="AK107" i="4" s="1"/>
  <c r="Z108" i="4"/>
  <c r="AK108" i="4" s="1"/>
  <c r="Z109" i="4"/>
  <c r="AK109" i="4" s="1"/>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W108" i="4"/>
  <c r="W109"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C11" i="4"/>
  <c r="C12" i="4"/>
  <c r="C13" i="4"/>
  <c r="AJ13" i="4" s="1"/>
  <c r="C14" i="4"/>
  <c r="AJ14" i="4" s="1"/>
  <c r="C15" i="4"/>
  <c r="C16" i="4"/>
  <c r="C17" i="4"/>
  <c r="AJ17" i="4" s="1"/>
  <c r="C18" i="4"/>
  <c r="AJ18" i="4" s="1"/>
  <c r="C19" i="4"/>
  <c r="C20" i="4"/>
  <c r="C21" i="4"/>
  <c r="AJ21" i="4" s="1"/>
  <c r="C22" i="4"/>
  <c r="AJ22" i="4" s="1"/>
  <c r="C23" i="4"/>
  <c r="C24" i="4"/>
  <c r="C25" i="4"/>
  <c r="AJ25" i="4" s="1"/>
  <c r="C26" i="4"/>
  <c r="AJ26" i="4" s="1"/>
  <c r="C27" i="4"/>
  <c r="C28" i="4"/>
  <c r="C29" i="4"/>
  <c r="AJ29" i="4" s="1"/>
  <c r="C30" i="4"/>
  <c r="AJ30" i="4" s="1"/>
  <c r="C31" i="4"/>
  <c r="C32" i="4"/>
  <c r="C33" i="4"/>
  <c r="AJ33" i="4" s="1"/>
  <c r="C34" i="4"/>
  <c r="AJ34" i="4" s="1"/>
  <c r="C35" i="4"/>
  <c r="C36" i="4"/>
  <c r="C37" i="4"/>
  <c r="AJ37" i="4" s="1"/>
  <c r="C38" i="4"/>
  <c r="AJ38" i="4" s="1"/>
  <c r="C39" i="4"/>
  <c r="C40" i="4"/>
  <c r="C41" i="4"/>
  <c r="AJ41" i="4" s="1"/>
  <c r="C42" i="4"/>
  <c r="AJ42" i="4" s="1"/>
  <c r="C43" i="4"/>
  <c r="C44" i="4"/>
  <c r="C45" i="4"/>
  <c r="AJ45" i="4" s="1"/>
  <c r="C46" i="4"/>
  <c r="AJ46" i="4" s="1"/>
  <c r="C47" i="4"/>
  <c r="C48" i="4"/>
  <c r="C49" i="4"/>
  <c r="AJ49" i="4" s="1"/>
  <c r="C50" i="4"/>
  <c r="AJ50" i="4" s="1"/>
  <c r="C51" i="4"/>
  <c r="C52" i="4"/>
  <c r="C53" i="4"/>
  <c r="AJ53" i="4" s="1"/>
  <c r="C54" i="4"/>
  <c r="AJ54" i="4" s="1"/>
  <c r="C55" i="4"/>
  <c r="AJ55" i="4" s="1"/>
  <c r="C56" i="4"/>
  <c r="C57" i="4"/>
  <c r="AJ57" i="4" s="1"/>
  <c r="C58" i="4"/>
  <c r="AJ58" i="4" s="1"/>
  <c r="C59" i="4"/>
  <c r="AJ59" i="4" s="1"/>
  <c r="C60" i="4"/>
  <c r="C61" i="4"/>
  <c r="AJ61" i="4" s="1"/>
  <c r="C62" i="4"/>
  <c r="AJ62" i="4" s="1"/>
  <c r="C63" i="4"/>
  <c r="AJ63" i="4" s="1"/>
  <c r="C64" i="4"/>
  <c r="C65" i="4"/>
  <c r="AJ65" i="4" s="1"/>
  <c r="C66" i="4"/>
  <c r="AJ66" i="4" s="1"/>
  <c r="C67" i="4"/>
  <c r="AJ67" i="4" s="1"/>
  <c r="C68" i="4"/>
  <c r="C69" i="4"/>
  <c r="AJ69" i="4" s="1"/>
  <c r="C70" i="4"/>
  <c r="AJ70" i="4" s="1"/>
  <c r="C71" i="4"/>
  <c r="AJ71" i="4" s="1"/>
  <c r="C72" i="4"/>
  <c r="C73" i="4"/>
  <c r="AJ73" i="4" s="1"/>
  <c r="C74" i="4"/>
  <c r="AJ74" i="4" s="1"/>
  <c r="C75" i="4"/>
  <c r="AJ75" i="4" s="1"/>
  <c r="C76" i="4"/>
  <c r="C77" i="4"/>
  <c r="AJ77" i="4" s="1"/>
  <c r="C78" i="4"/>
  <c r="AJ78" i="4" s="1"/>
  <c r="C79" i="4"/>
  <c r="AJ79" i="4" s="1"/>
  <c r="C80" i="4"/>
  <c r="C81" i="4"/>
  <c r="AJ81" i="4" s="1"/>
  <c r="C82" i="4"/>
  <c r="AJ82" i="4" s="1"/>
  <c r="C83" i="4"/>
  <c r="AJ83" i="4" s="1"/>
  <c r="C84" i="4"/>
  <c r="C85" i="4"/>
  <c r="AJ85" i="4" s="1"/>
  <c r="C86" i="4"/>
  <c r="AJ86" i="4" s="1"/>
  <c r="C87" i="4"/>
  <c r="AJ87" i="4" s="1"/>
  <c r="C88" i="4"/>
  <c r="C89" i="4"/>
  <c r="AJ89" i="4" s="1"/>
  <c r="C90" i="4"/>
  <c r="AJ90" i="4" s="1"/>
  <c r="C91" i="4"/>
  <c r="AJ91" i="4" s="1"/>
  <c r="C92" i="4"/>
  <c r="C93" i="4"/>
  <c r="AJ93" i="4" s="1"/>
  <c r="C94" i="4"/>
  <c r="AJ94" i="4" s="1"/>
  <c r="C95" i="4"/>
  <c r="AJ95" i="4" s="1"/>
  <c r="C96" i="4"/>
  <c r="C97" i="4"/>
  <c r="AJ97" i="4" s="1"/>
  <c r="C98" i="4"/>
  <c r="AJ98" i="4" s="1"/>
  <c r="C99" i="4"/>
  <c r="AJ99" i="4" s="1"/>
  <c r="C100" i="4"/>
  <c r="C101" i="4"/>
  <c r="AJ101" i="4" s="1"/>
  <c r="C102" i="4"/>
  <c r="AJ102" i="4" s="1"/>
  <c r="C103" i="4"/>
  <c r="AJ103" i="4" s="1"/>
  <c r="C104" i="4"/>
  <c r="C105" i="4"/>
  <c r="AJ105" i="4" s="1"/>
  <c r="C106" i="4"/>
  <c r="AJ106" i="4" s="1"/>
  <c r="C107" i="4"/>
  <c r="AJ107" i="4" s="1"/>
  <c r="C108" i="4"/>
  <c r="C109" i="4"/>
  <c r="AJ109" i="4" s="1"/>
  <c r="AH10" i="4"/>
  <c r="AF10" i="4"/>
  <c r="AD10" i="4"/>
  <c r="AB10" i="4"/>
  <c r="Z10" i="4"/>
  <c r="W10" i="4"/>
  <c r="U10" i="4"/>
  <c r="S10" i="4"/>
  <c r="Q10" i="4"/>
  <c r="O10" i="4"/>
  <c r="M10" i="4"/>
  <c r="K10" i="4"/>
  <c r="I10" i="4"/>
  <c r="G10" i="4"/>
  <c r="E10" i="4"/>
  <c r="C10" i="4"/>
  <c r="E7" i="2" l="1"/>
  <c r="D8" i="2"/>
  <c r="I8" i="22"/>
  <c r="J7" i="22"/>
  <c r="G24" i="2"/>
  <c r="F25" i="2"/>
  <c r="AI19" i="22"/>
  <c r="AJ19" i="22" s="1"/>
  <c r="AE19" i="22" s="1"/>
  <c r="D20" i="22"/>
  <c r="AJ17" i="20"/>
  <c r="AI17" i="20"/>
  <c r="AC19" i="20"/>
  <c r="AK16" i="20"/>
  <c r="AL16" i="20"/>
  <c r="L17" i="21"/>
  <c r="M16" i="21"/>
  <c r="B6" i="20"/>
  <c r="C5" i="20"/>
  <c r="G7" i="17"/>
  <c r="F8" i="17"/>
  <c r="AJ51" i="4"/>
  <c r="AJ47" i="4"/>
  <c r="AJ43" i="4"/>
  <c r="AJ39" i="4"/>
  <c r="AJ35" i="4"/>
  <c r="AJ31" i="4"/>
  <c r="AJ27" i="4"/>
  <c r="AJ23" i="4"/>
  <c r="AJ19" i="4"/>
  <c r="AJ15" i="4"/>
  <c r="AJ108" i="4"/>
  <c r="AJ104" i="4"/>
  <c r="AJ100" i="4"/>
  <c r="AJ96" i="4"/>
  <c r="AJ92" i="4"/>
  <c r="AJ88" i="4"/>
  <c r="AJ84" i="4"/>
  <c r="AJ80" i="4"/>
  <c r="AJ76" i="4"/>
  <c r="AJ72" i="4"/>
  <c r="AJ68" i="4"/>
  <c r="AJ64" i="4"/>
  <c r="AJ60" i="4"/>
  <c r="AJ56" i="4"/>
  <c r="AJ52" i="4"/>
  <c r="AJ48" i="4"/>
  <c r="AJ44" i="4"/>
  <c r="AJ40" i="4"/>
  <c r="AJ36" i="4"/>
  <c r="AJ32" i="4"/>
  <c r="AJ28" i="4"/>
  <c r="AJ24" i="4"/>
  <c r="AJ20" i="4"/>
  <c r="AJ16" i="4"/>
  <c r="AJ12" i="4"/>
  <c r="AJ11" i="4"/>
  <c r="AK10" i="4"/>
  <c r="C111" i="4"/>
  <c r="B111" i="4" s="1"/>
  <c r="AJ10" i="4"/>
  <c r="AH111" i="4"/>
  <c r="AG111" i="4" s="1"/>
  <c r="B25" i="2"/>
  <c r="AF111" i="4"/>
  <c r="AE111" i="4" s="1"/>
  <c r="AD110" i="4"/>
  <c r="AC110" i="4" s="1"/>
  <c r="AH110" i="4"/>
  <c r="AG110" i="4" s="1"/>
  <c r="W110" i="4"/>
  <c r="V110" i="4" s="1"/>
  <c r="Z110" i="4"/>
  <c r="Y110" i="4" s="1"/>
  <c r="AF110" i="4"/>
  <c r="AE110" i="4" s="1"/>
  <c r="Z111" i="4"/>
  <c r="Y111" i="4" s="1"/>
  <c r="M111" i="4"/>
  <c r="L111" i="4" s="1"/>
  <c r="AD111" i="4"/>
  <c r="AC111" i="4" s="1"/>
  <c r="U111" i="4"/>
  <c r="T111" i="4" s="1"/>
  <c r="AB110" i="4"/>
  <c r="AA110" i="4" s="1"/>
  <c r="AB111" i="4"/>
  <c r="AA111" i="4" s="1"/>
  <c r="S111" i="4"/>
  <c r="R111" i="4" s="1"/>
  <c r="Q110" i="4"/>
  <c r="P110" i="4" s="1"/>
  <c r="O111" i="4"/>
  <c r="N111" i="4" s="1"/>
  <c r="K111" i="4"/>
  <c r="J111" i="4" s="1"/>
  <c r="I110" i="4"/>
  <c r="H110" i="4" s="1"/>
  <c r="G110" i="4"/>
  <c r="F110" i="4" s="1"/>
  <c r="O110" i="4"/>
  <c r="N110" i="4" s="1"/>
  <c r="I111" i="4"/>
  <c r="H111" i="4" s="1"/>
  <c r="Q111" i="4"/>
  <c r="P111" i="4" s="1"/>
  <c r="K110" i="4"/>
  <c r="J110" i="4" s="1"/>
  <c r="S110" i="4"/>
  <c r="R110" i="4" s="1"/>
  <c r="G111" i="4"/>
  <c r="F111" i="4" s="1"/>
  <c r="M110" i="4"/>
  <c r="L110" i="4" s="1"/>
  <c r="U110" i="4"/>
  <c r="T110" i="4" s="1"/>
  <c r="W111" i="4"/>
  <c r="V111" i="4" s="1"/>
  <c r="C110" i="4"/>
  <c r="B110" i="4" s="1"/>
  <c r="E111" i="4"/>
  <c r="D111" i="4" s="1"/>
  <c r="E110" i="4"/>
  <c r="D110" i="4" s="1"/>
  <c r="AB27" i="17"/>
  <c r="AA27" i="17"/>
  <c r="Z27" i="17"/>
  <c r="B27" i="17"/>
  <c r="C24" i="13"/>
  <c r="Y31" i="2"/>
  <c r="J8" i="22" l="1"/>
  <c r="K7" i="22"/>
  <c r="H24" i="2"/>
  <c r="G25" i="2"/>
  <c r="F7" i="2"/>
  <c r="E8" i="2"/>
  <c r="AI20" i="22"/>
  <c r="AJ20" i="22" s="1"/>
  <c r="AE20" i="22" s="1"/>
  <c r="D21" i="22"/>
  <c r="AC20" i="20"/>
  <c r="AK17" i="20"/>
  <c r="AL17" i="20"/>
  <c r="AI18" i="20"/>
  <c r="AJ18" i="20"/>
  <c r="N16" i="21"/>
  <c r="M17" i="21"/>
  <c r="D5" i="20"/>
  <c r="C6" i="20"/>
  <c r="H7" i="17"/>
  <c r="G8" i="17"/>
  <c r="K8" i="22" l="1"/>
  <c r="L7" i="22"/>
  <c r="H25" i="2"/>
  <c r="I24" i="2"/>
  <c r="G7" i="2"/>
  <c r="F8" i="2"/>
  <c r="D22" i="22"/>
  <c r="AI21" i="22"/>
  <c r="AJ21" i="22" s="1"/>
  <c r="AE21" i="22" s="1"/>
  <c r="AC21" i="20"/>
  <c r="AK18" i="20"/>
  <c r="AL18" i="20"/>
  <c r="AJ19" i="20"/>
  <c r="AI19" i="20"/>
  <c r="E5" i="20"/>
  <c r="D6" i="20"/>
  <c r="I7" i="17"/>
  <c r="H8" i="17"/>
  <c r="O16" i="21"/>
  <c r="N17" i="21"/>
  <c r="E8" i="17"/>
  <c r="B19" i="2"/>
  <c r="I25" i="2" l="1"/>
  <c r="J24" i="2"/>
  <c r="M7" i="22"/>
  <c r="L8" i="22"/>
  <c r="H7" i="2"/>
  <c r="G8" i="2"/>
  <c r="D23" i="22"/>
  <c r="AI22" i="22"/>
  <c r="AJ22" i="22" s="1"/>
  <c r="AE22" i="22" s="1"/>
  <c r="AJ20" i="20"/>
  <c r="AI20" i="20"/>
  <c r="AK19" i="20"/>
  <c r="AL19" i="20"/>
  <c r="AC22" i="20"/>
  <c r="I8" i="17"/>
  <c r="J7" i="17"/>
  <c r="P16" i="21"/>
  <c r="O17" i="21"/>
  <c r="E6" i="20"/>
  <c r="F5" i="20"/>
  <c r="Y27" i="17"/>
  <c r="AD27" i="17"/>
  <c r="Z27" i="2" s="1"/>
  <c r="M8" i="22" l="1"/>
  <c r="N7" i="22"/>
  <c r="K24" i="2"/>
  <c r="J25" i="2"/>
  <c r="I7" i="2"/>
  <c r="H8" i="2"/>
  <c r="AI23" i="22"/>
  <c r="AJ23" i="22" s="1"/>
  <c r="AE23" i="22" s="1"/>
  <c r="D24" i="22"/>
  <c r="AI21" i="20"/>
  <c r="AJ21" i="20"/>
  <c r="AC23" i="20"/>
  <c r="AL20" i="20"/>
  <c r="AK20" i="20"/>
  <c r="Q16" i="21"/>
  <c r="P17" i="21"/>
  <c r="K7" i="17"/>
  <c r="J8" i="17"/>
  <c r="G5" i="20"/>
  <c r="F6" i="20"/>
  <c r="C22" i="18"/>
  <c r="C23" i="16"/>
  <c r="L24" i="2" l="1"/>
  <c r="K25" i="2"/>
  <c r="N8" i="22"/>
  <c r="O7" i="22"/>
  <c r="J7" i="2"/>
  <c r="I8" i="2"/>
  <c r="AI24" i="22"/>
  <c r="AJ24" i="22" s="1"/>
  <c r="AE24" i="22" s="1"/>
  <c r="D25" i="22"/>
  <c r="AC24" i="20"/>
  <c r="AI22" i="20"/>
  <c r="AJ22" i="20"/>
  <c r="AL21" i="20"/>
  <c r="AK21" i="20"/>
  <c r="K8" i="17"/>
  <c r="L7" i="17"/>
  <c r="G6" i="20"/>
  <c r="H5" i="20"/>
  <c r="R16" i="21"/>
  <c r="Q17" i="21"/>
  <c r="O8" i="22" l="1"/>
  <c r="P7" i="22"/>
  <c r="J8" i="2"/>
  <c r="K7" i="2"/>
  <c r="M24" i="2"/>
  <c r="L25" i="2"/>
  <c r="D26" i="22"/>
  <c r="AI26" i="22" s="1"/>
  <c r="AJ26" i="22" s="1"/>
  <c r="AE26" i="22" s="1"/>
  <c r="AE27" i="22" s="1"/>
  <c r="C18" i="16" s="1"/>
  <c r="AI25" i="22"/>
  <c r="AJ25" i="22" s="1"/>
  <c r="AE25" i="22" s="1"/>
  <c r="AL22" i="20"/>
  <c r="AK22" i="20"/>
  <c r="AC25" i="20"/>
  <c r="AI23" i="20"/>
  <c r="AJ23" i="20"/>
  <c r="H6" i="20"/>
  <c r="I5" i="20"/>
  <c r="L8" i="17"/>
  <c r="M7" i="17"/>
  <c r="R17" i="21"/>
  <c r="S16" i="21"/>
  <c r="D5" i="4"/>
  <c r="F5" i="4" s="1"/>
  <c r="H5" i="4" s="1"/>
  <c r="J5" i="4" s="1"/>
  <c r="L5" i="4" s="1"/>
  <c r="N5" i="4" s="1"/>
  <c r="P5" i="4" s="1"/>
  <c r="R5" i="4" s="1"/>
  <c r="T5" i="4" s="1"/>
  <c r="V5" i="4" s="1"/>
  <c r="D8" i="4"/>
  <c r="F8" i="4" s="1"/>
  <c r="H8" i="4" s="1"/>
  <c r="J8" i="4" s="1"/>
  <c r="L8" i="4" s="1"/>
  <c r="N8" i="4" s="1"/>
  <c r="P8" i="4" s="1"/>
  <c r="R8" i="4" s="1"/>
  <c r="T8" i="4" s="1"/>
  <c r="V8" i="4" s="1"/>
  <c r="AA8" i="4"/>
  <c r="AC8" i="4" s="1"/>
  <c r="AE8" i="4" s="1"/>
  <c r="AG8" i="4" s="1"/>
  <c r="AA6" i="4"/>
  <c r="AC6" i="4" s="1"/>
  <c r="AE6" i="4" s="1"/>
  <c r="D6" i="4"/>
  <c r="F6" i="4" s="1"/>
  <c r="H6" i="4" s="1"/>
  <c r="J6" i="4" s="1"/>
  <c r="L6" i="4" s="1"/>
  <c r="N6" i="4" s="1"/>
  <c r="P6" i="4" s="1"/>
  <c r="R6" i="4" s="1"/>
  <c r="T6" i="4" s="1"/>
  <c r="AA5" i="4"/>
  <c r="AC5" i="4" s="1"/>
  <c r="AE5" i="4" s="1"/>
  <c r="AG5" i="4" s="1"/>
  <c r="Z17" i="2"/>
  <c r="Z16" i="2"/>
  <c r="Z15" i="2"/>
  <c r="Z14" i="2"/>
  <c r="Z13" i="2"/>
  <c r="Z12" i="2"/>
  <c r="Z11" i="2"/>
  <c r="C13" i="13" s="1"/>
  <c r="Z10" i="2"/>
  <c r="C12" i="13" s="1"/>
  <c r="Z30" i="2"/>
  <c r="C19" i="16" s="1"/>
  <c r="Z29" i="2"/>
  <c r="L7" i="2" l="1"/>
  <c r="K8" i="2"/>
  <c r="Q7" i="22"/>
  <c r="P8" i="22"/>
  <c r="M25" i="2"/>
  <c r="N24" i="2"/>
  <c r="C25" i="16"/>
  <c r="C11" i="13" s="1"/>
  <c r="C25" i="13" s="1"/>
  <c r="AI24" i="20"/>
  <c r="AJ24" i="20"/>
  <c r="AC26" i="20"/>
  <c r="AK23" i="20"/>
  <c r="AL23" i="20"/>
  <c r="S17" i="21"/>
  <c r="T16" i="21"/>
  <c r="I6" i="20"/>
  <c r="J5" i="20"/>
  <c r="N7" i="17"/>
  <c r="M8" i="17"/>
  <c r="C14" i="13"/>
  <c r="Z31" i="2"/>
  <c r="Z19" i="2"/>
  <c r="B8" i="2"/>
  <c r="R7" i="22" l="1"/>
  <c r="Q8" i="22"/>
  <c r="N25" i="2"/>
  <c r="O24" i="2"/>
  <c r="M7" i="2"/>
  <c r="L8" i="2"/>
  <c r="AC27" i="20"/>
  <c r="AI25" i="20"/>
  <c r="AJ25" i="20"/>
  <c r="AL24" i="20"/>
  <c r="AK24" i="20"/>
  <c r="K5" i="20"/>
  <c r="J6" i="20"/>
  <c r="T17" i="21"/>
  <c r="U16" i="21"/>
  <c r="O7" i="17"/>
  <c r="N8" i="17"/>
  <c r="P24" i="2" l="1"/>
  <c r="O25" i="2"/>
  <c r="N7" i="2"/>
  <c r="M8" i="2"/>
  <c r="R8" i="22"/>
  <c r="S7" i="22"/>
  <c r="AK25" i="20"/>
  <c r="AL25" i="20"/>
  <c r="AI26" i="20"/>
  <c r="AJ26" i="20"/>
  <c r="AC28" i="20"/>
  <c r="V16" i="21"/>
  <c r="U17" i="21"/>
  <c r="P7" i="17"/>
  <c r="O8" i="17"/>
  <c r="L5" i="20"/>
  <c r="K6" i="20"/>
  <c r="C15" i="13"/>
  <c r="N8" i="2" l="1"/>
  <c r="O7" i="2"/>
  <c r="T7" i="22"/>
  <c r="S8" i="22"/>
  <c r="Q24" i="2"/>
  <c r="P25" i="2"/>
  <c r="AC29" i="20"/>
  <c r="AK26" i="20"/>
  <c r="AL26" i="20"/>
  <c r="AI27" i="20"/>
  <c r="AJ27" i="20"/>
  <c r="P8" i="17"/>
  <c r="Q7" i="17"/>
  <c r="M5" i="20"/>
  <c r="L6" i="20"/>
  <c r="V17" i="21"/>
  <c r="W16" i="21"/>
  <c r="U7" i="22" l="1"/>
  <c r="T8" i="22"/>
  <c r="P7" i="2"/>
  <c r="O8" i="2"/>
  <c r="Q25" i="2"/>
  <c r="R24" i="2"/>
  <c r="AI28" i="20"/>
  <c r="AJ28" i="20"/>
  <c r="AL27" i="20"/>
  <c r="AK27" i="20"/>
  <c r="AC30" i="20"/>
  <c r="M6" i="20"/>
  <c r="N5" i="20"/>
  <c r="W17" i="21"/>
  <c r="X16" i="21"/>
  <c r="Q8" i="17"/>
  <c r="R7" i="17"/>
  <c r="Q7" i="2" l="1"/>
  <c r="P8" i="2"/>
  <c r="R25" i="2"/>
  <c r="S24" i="2"/>
  <c r="V7" i="22"/>
  <c r="U8" i="22"/>
  <c r="AI29" i="20"/>
  <c r="AJ29" i="20"/>
  <c r="AC31" i="20"/>
  <c r="AK28" i="20"/>
  <c r="AL28" i="20"/>
  <c r="Y16" i="21"/>
  <c r="X17" i="21"/>
  <c r="S7" i="17"/>
  <c r="R8" i="17"/>
  <c r="N6" i="20"/>
  <c r="O5" i="20"/>
  <c r="T24" i="2" l="1"/>
  <c r="S25" i="2"/>
  <c r="V8" i="22"/>
  <c r="W7" i="22"/>
  <c r="Q8" i="2"/>
  <c r="R7" i="2"/>
  <c r="AC32" i="20"/>
  <c r="AI30" i="20"/>
  <c r="AJ30" i="20"/>
  <c r="AK29" i="20"/>
  <c r="AL29" i="20"/>
  <c r="T7" i="17"/>
  <c r="S8" i="17"/>
  <c r="P5" i="20"/>
  <c r="O6" i="20"/>
  <c r="Z16" i="21"/>
  <c r="Y17" i="21"/>
  <c r="W8" i="22" l="1"/>
  <c r="X7" i="22"/>
  <c r="R8" i="2"/>
  <c r="S7" i="2"/>
  <c r="U24" i="2"/>
  <c r="T25" i="2"/>
  <c r="AL30" i="20"/>
  <c r="AK30" i="20"/>
  <c r="AI31" i="20"/>
  <c r="AJ31" i="20"/>
  <c r="AC33" i="20"/>
  <c r="P6" i="20"/>
  <c r="Q5" i="20"/>
  <c r="Z17" i="21"/>
  <c r="AA16" i="21"/>
  <c r="U7" i="17"/>
  <c r="T8" i="17"/>
  <c r="T7" i="2" l="1"/>
  <c r="S8" i="2"/>
  <c r="X8" i="22"/>
  <c r="Y7" i="22"/>
  <c r="U25" i="2"/>
  <c r="V24" i="2"/>
  <c r="AK31" i="20"/>
  <c r="AL31" i="20"/>
  <c r="AI32" i="20"/>
  <c r="AJ32" i="20"/>
  <c r="AC34" i="20"/>
  <c r="AA17" i="21"/>
  <c r="AB16" i="21"/>
  <c r="Q6" i="20"/>
  <c r="R5" i="20"/>
  <c r="U8" i="17"/>
  <c r="V7" i="17"/>
  <c r="Y8" i="22" l="1"/>
  <c r="Z7" i="22"/>
  <c r="W24" i="2"/>
  <c r="V25" i="2"/>
  <c r="U7" i="2"/>
  <c r="T8" i="2"/>
  <c r="AI33" i="20"/>
  <c r="AJ33" i="20"/>
  <c r="AL32" i="20"/>
  <c r="AK32" i="20"/>
  <c r="AC35" i="20"/>
  <c r="R6" i="20"/>
  <c r="S5" i="20"/>
  <c r="W7" i="17"/>
  <c r="V8" i="17"/>
  <c r="AC16" i="21"/>
  <c r="AB17" i="21"/>
  <c r="X24" i="2" l="1"/>
  <c r="W25" i="2"/>
  <c r="Z8" i="22"/>
  <c r="AA7" i="22"/>
  <c r="U8" i="2"/>
  <c r="V7" i="2"/>
  <c r="AC36" i="20"/>
  <c r="AJ34" i="20"/>
  <c r="AI34" i="20"/>
  <c r="AK33" i="20"/>
  <c r="AL33" i="20"/>
  <c r="X7" i="17"/>
  <c r="W8" i="17"/>
  <c r="S6" i="20"/>
  <c r="T5" i="20"/>
  <c r="AD16" i="21"/>
  <c r="AC17" i="21"/>
  <c r="AB7" i="22" l="1"/>
  <c r="AA8" i="22"/>
  <c r="V8" i="2"/>
  <c r="W7" i="2"/>
  <c r="Y24" i="2"/>
  <c r="Y25" i="2" s="1"/>
  <c r="X25" i="2"/>
  <c r="AL34" i="20"/>
  <c r="AK34" i="20"/>
  <c r="AC37" i="20"/>
  <c r="AJ35" i="20"/>
  <c r="AI35" i="20"/>
  <c r="AE16" i="21"/>
  <c r="AE17" i="21" s="1"/>
  <c r="AD17" i="21"/>
  <c r="X8" i="17"/>
  <c r="Y7" i="17"/>
  <c r="T6" i="20"/>
  <c r="U5" i="20"/>
  <c r="X7" i="2" l="1"/>
  <c r="W8" i="2"/>
  <c r="AC7" i="22"/>
  <c r="AC8" i="22" s="1"/>
  <c r="AB8" i="22"/>
  <c r="AC38" i="20"/>
  <c r="AI36" i="20"/>
  <c r="AJ36" i="20"/>
  <c r="AK35" i="20"/>
  <c r="AL35" i="20"/>
  <c r="Z7" i="17"/>
  <c r="Y8" i="17"/>
  <c r="U6" i="20"/>
  <c r="V5" i="20"/>
  <c r="X8" i="2" l="1"/>
  <c r="Y7" i="2"/>
  <c r="Y8" i="2" s="1"/>
  <c r="AL36" i="20"/>
  <c r="AK36" i="20"/>
  <c r="AI37" i="20"/>
  <c r="AJ37" i="20"/>
  <c r="AC39" i="20"/>
  <c r="AA7" i="17"/>
  <c r="Z8" i="17"/>
  <c r="V6" i="20"/>
  <c r="W5" i="20"/>
  <c r="AL37" i="20" l="1"/>
  <c r="AK37" i="20"/>
  <c r="AI38" i="20"/>
  <c r="AJ38" i="20"/>
  <c r="AC40" i="20"/>
  <c r="W6" i="20"/>
  <c r="X5" i="20"/>
  <c r="AB7" i="17"/>
  <c r="AB8" i="17" s="1"/>
  <c r="AA8" i="17"/>
  <c r="AC41" i="20" l="1"/>
  <c r="AL38" i="20"/>
  <c r="AK38" i="20"/>
  <c r="AJ39" i="20"/>
  <c r="AI39" i="20"/>
  <c r="X6" i="20"/>
  <c r="Y5" i="20"/>
  <c r="Y6" i="20" s="1"/>
  <c r="AJ40" i="20" l="1"/>
  <c r="AI40" i="20"/>
  <c r="AK39" i="20"/>
  <c r="AL39" i="20"/>
  <c r="AC42" i="20"/>
  <c r="AI41" i="20" l="1"/>
  <c r="AJ41" i="20"/>
  <c r="AC43" i="20"/>
  <c r="AK40" i="20"/>
  <c r="AL40" i="20"/>
  <c r="AJ42" i="20" l="1"/>
  <c r="AI42" i="20"/>
  <c r="AC44" i="20"/>
  <c r="AK41" i="20"/>
  <c r="AL41" i="20"/>
  <c r="AI43" i="20" l="1"/>
  <c r="AJ43" i="20"/>
  <c r="AC45" i="20"/>
  <c r="AL42" i="20"/>
  <c r="AK42" i="20"/>
  <c r="AC46" i="20" l="1"/>
  <c r="AJ44" i="20"/>
  <c r="AI44" i="20"/>
  <c r="AK43" i="20"/>
  <c r="AL43" i="20"/>
  <c r="AK44" i="20" l="1"/>
  <c r="AL44" i="20"/>
  <c r="AJ45" i="20"/>
  <c r="AI45" i="20"/>
  <c r="AC47" i="20"/>
  <c r="AJ46" i="20" l="1"/>
  <c r="AI46" i="20"/>
  <c r="AL45" i="20"/>
  <c r="AK45" i="20"/>
  <c r="AC48" i="20"/>
  <c r="AC49" i="20" l="1"/>
  <c r="AI47" i="20"/>
  <c r="AJ47" i="20"/>
  <c r="AL46" i="20"/>
  <c r="AK46" i="20"/>
  <c r="AK47" i="20" l="1"/>
  <c r="AL47" i="20"/>
  <c r="AJ48" i="20"/>
  <c r="AI48" i="20"/>
  <c r="AC50" i="20"/>
  <c r="AL48" i="20" l="1"/>
  <c r="AK48" i="20"/>
  <c r="AI49" i="20"/>
  <c r="AJ49" i="20"/>
  <c r="AC51" i="20"/>
  <c r="AC52" i="20" l="1"/>
  <c r="AL49" i="20"/>
  <c r="AK49" i="20"/>
  <c r="AI50" i="20"/>
  <c r="AJ50" i="20"/>
  <c r="AL50" i="20" l="1"/>
  <c r="AK50" i="20"/>
  <c r="AJ51" i="20"/>
  <c r="AI51" i="20"/>
  <c r="AC53" i="20"/>
  <c r="AK51" i="20" l="1"/>
  <c r="AL51" i="20"/>
  <c r="AJ52" i="20"/>
  <c r="AI52" i="20"/>
  <c r="AC54" i="20"/>
  <c r="AL52" i="20" l="1"/>
  <c r="AK52" i="20"/>
  <c r="AC55" i="20"/>
  <c r="AI53" i="20"/>
  <c r="AJ53" i="20"/>
  <c r="AC56" i="20" l="1"/>
  <c r="AJ54" i="20"/>
  <c r="AI54" i="20"/>
  <c r="AL53" i="20"/>
  <c r="AK53" i="20"/>
  <c r="AL54" i="20" l="1"/>
  <c r="AK54" i="20"/>
  <c r="AC57" i="20"/>
  <c r="AJ55" i="20"/>
  <c r="AI55" i="20"/>
  <c r="AI56" i="20" l="1"/>
  <c r="AJ56" i="20"/>
  <c r="AC58" i="20"/>
  <c r="AK55" i="20"/>
  <c r="AL55" i="20"/>
  <c r="AC59" i="20" l="1"/>
  <c r="AI57" i="20"/>
  <c r="AJ57" i="20"/>
  <c r="AK56" i="20"/>
  <c r="AL56" i="20"/>
  <c r="AK57" i="20" l="1"/>
  <c r="AL57" i="20"/>
  <c r="AJ58" i="20"/>
  <c r="AI58" i="20"/>
  <c r="AC60" i="20"/>
  <c r="AC61" i="20" l="1"/>
  <c r="AL58" i="20"/>
  <c r="AK58" i="20"/>
  <c r="AI59" i="20"/>
  <c r="AJ59" i="20"/>
  <c r="AK59" i="20" l="1"/>
  <c r="AL59" i="20"/>
  <c r="AI60" i="20"/>
  <c r="AJ60" i="20"/>
  <c r="AC62" i="20"/>
  <c r="AK60" i="20" l="1"/>
  <c r="AL60" i="20"/>
  <c r="AI61" i="20"/>
  <c r="AJ61" i="20"/>
  <c r="AC63" i="20"/>
  <c r="AJ62" i="20" l="1"/>
  <c r="AI62" i="20"/>
  <c r="AL61" i="20"/>
  <c r="AK61" i="20"/>
  <c r="AC64" i="20"/>
  <c r="AI63" i="20" l="1"/>
  <c r="AJ63" i="20"/>
  <c r="AL62" i="20"/>
  <c r="AK62" i="20"/>
  <c r="AC65" i="20"/>
  <c r="AK63" i="20" l="1"/>
  <c r="AL63" i="20"/>
  <c r="AC66" i="20"/>
  <c r="AJ64" i="20"/>
  <c r="AI64" i="20"/>
  <c r="AI65" i="20" l="1"/>
  <c r="AJ65" i="20"/>
  <c r="AC67" i="20"/>
  <c r="AL64" i="20"/>
  <c r="AK64" i="20"/>
  <c r="AJ66" i="20" l="1"/>
  <c r="AI66" i="20"/>
  <c r="AC68" i="20"/>
  <c r="AL65" i="20"/>
  <c r="AK65" i="20"/>
  <c r="AI67" i="20" l="1"/>
  <c r="AJ67" i="20"/>
  <c r="AC69" i="20"/>
  <c r="AL66" i="20"/>
  <c r="AK66" i="20"/>
  <c r="AC70" i="20" l="1"/>
  <c r="AJ68" i="20"/>
  <c r="AI68" i="20"/>
  <c r="AL67" i="20"/>
  <c r="AK67" i="20"/>
  <c r="AC71" i="20" l="1"/>
  <c r="AL68" i="20"/>
  <c r="AK68" i="20"/>
  <c r="AI69" i="20"/>
  <c r="AJ69" i="20"/>
  <c r="AI70" i="20" l="1"/>
  <c r="AJ70" i="20"/>
  <c r="AL69" i="20"/>
  <c r="AK69" i="20"/>
  <c r="AC72" i="20"/>
  <c r="AL70" i="20" l="1"/>
  <c r="AK70" i="20"/>
  <c r="AC73" i="20"/>
  <c r="AI71" i="20"/>
  <c r="AJ71" i="20"/>
  <c r="AI72" i="20" l="1"/>
  <c r="AJ72" i="20"/>
  <c r="AL71" i="20"/>
  <c r="AK71" i="20"/>
  <c r="AC74" i="20"/>
  <c r="AL72" i="20" l="1"/>
  <c r="AK72" i="20"/>
  <c r="AI73" i="20"/>
  <c r="AJ73" i="20"/>
  <c r="AC75" i="20"/>
  <c r="AL73" i="20" l="1"/>
  <c r="AK73" i="20"/>
  <c r="AI74" i="20"/>
  <c r="AJ74" i="20"/>
  <c r="AC76" i="20"/>
  <c r="AC77" i="20" l="1"/>
  <c r="AL74" i="20"/>
  <c r="AK74" i="20"/>
  <c r="AJ75" i="20"/>
  <c r="AI75" i="20"/>
  <c r="AL75" i="20" l="1"/>
  <c r="AK75" i="20"/>
  <c r="AC78" i="20"/>
  <c r="AJ76" i="20"/>
  <c r="AI76" i="20"/>
  <c r="AI77" i="20" l="1"/>
  <c r="AJ77" i="20"/>
  <c r="AC79" i="20"/>
  <c r="AL76" i="20"/>
  <c r="AK76" i="20"/>
  <c r="AC80" i="20" l="1"/>
  <c r="AI78" i="20"/>
  <c r="AJ78" i="20"/>
  <c r="AL77" i="20"/>
  <c r="AK77" i="20"/>
  <c r="AK78" i="20" l="1"/>
  <c r="AL78" i="20"/>
  <c r="AJ79" i="20"/>
  <c r="AI79" i="20"/>
  <c r="AC81" i="20"/>
  <c r="AL79" i="20" l="1"/>
  <c r="AK79" i="20"/>
  <c r="AC82" i="20"/>
  <c r="AJ80" i="20"/>
  <c r="AI80" i="20"/>
  <c r="AI81" i="20" l="1"/>
  <c r="AJ81" i="20"/>
  <c r="AC83" i="20"/>
  <c r="AK80" i="20"/>
  <c r="AL80" i="20"/>
  <c r="AI82" i="20" l="1"/>
  <c r="AJ82" i="20"/>
  <c r="AC84" i="20"/>
  <c r="AL81" i="20"/>
  <c r="AK81" i="20"/>
  <c r="AI83" i="20" l="1"/>
  <c r="AJ83" i="20"/>
  <c r="AC85" i="20"/>
  <c r="AK82" i="20"/>
  <c r="AL82" i="20"/>
  <c r="AC86" i="20" l="1"/>
  <c r="AJ84" i="20"/>
  <c r="AI84" i="20"/>
  <c r="AL83" i="20"/>
  <c r="AK83" i="20"/>
  <c r="AK84" i="20" l="1"/>
  <c r="AL84" i="20"/>
  <c r="AJ85" i="20"/>
  <c r="AI85" i="20"/>
  <c r="AC87" i="20"/>
  <c r="AI86" i="20" l="1"/>
  <c r="AJ86" i="20"/>
  <c r="AL85" i="20"/>
  <c r="AK85" i="20"/>
  <c r="AC88" i="20"/>
  <c r="AK86" i="20" l="1"/>
  <c r="AL86" i="20"/>
  <c r="AJ87" i="20"/>
  <c r="AI87" i="20"/>
  <c r="AC89" i="20"/>
  <c r="AC90" i="20" l="1"/>
  <c r="AL87" i="20"/>
  <c r="AK87" i="20"/>
  <c r="AJ88" i="20"/>
  <c r="AI88" i="20"/>
  <c r="AK88" i="20" l="1"/>
  <c r="AL88" i="20"/>
  <c r="AC91" i="20"/>
  <c r="AI89" i="20"/>
  <c r="AJ89" i="20"/>
  <c r="AJ90" i="20" l="1"/>
  <c r="AI90" i="20"/>
  <c r="AC92" i="20"/>
  <c r="AL89" i="20"/>
  <c r="AK89" i="20"/>
  <c r="AJ91" i="20" l="1"/>
  <c r="AI91" i="20"/>
  <c r="AC93" i="20"/>
  <c r="AK90" i="20"/>
  <c r="AL90" i="20"/>
  <c r="AJ92" i="20" l="1"/>
  <c r="AI92" i="20"/>
  <c r="AL91" i="20"/>
  <c r="AK91" i="20"/>
  <c r="AC94" i="20"/>
  <c r="AJ93" i="20" l="1"/>
  <c r="AI93" i="20"/>
  <c r="AC95" i="20"/>
  <c r="AK92" i="20"/>
  <c r="AL92" i="20"/>
  <c r="AC96" i="20" l="1"/>
  <c r="AJ94" i="20"/>
  <c r="AI94" i="20"/>
  <c r="AL93" i="20"/>
  <c r="AK93" i="20"/>
  <c r="AL94" i="20" l="1"/>
  <c r="AK94" i="20"/>
  <c r="AI95" i="20"/>
  <c r="AJ95" i="20"/>
  <c r="AC97" i="20"/>
  <c r="AC98" i="20" l="1"/>
  <c r="AL95" i="20"/>
  <c r="AK95" i="20"/>
  <c r="AJ96" i="20"/>
  <c r="AI96" i="20"/>
  <c r="AL96" i="20" l="1"/>
  <c r="AK96" i="20"/>
  <c r="AC99" i="20"/>
  <c r="AJ97" i="20"/>
  <c r="AI97" i="20"/>
  <c r="AL97" i="20" l="1"/>
  <c r="AK97" i="20"/>
  <c r="AI98" i="20"/>
  <c r="AJ98" i="20"/>
  <c r="AC100" i="20"/>
  <c r="AL98" i="20" l="1"/>
  <c r="AK98" i="20"/>
  <c r="AC101" i="20"/>
  <c r="AI99" i="20"/>
  <c r="AJ99" i="20"/>
  <c r="AC102" i="20" l="1"/>
  <c r="AJ100" i="20"/>
  <c r="AI100" i="20"/>
  <c r="AL99" i="20"/>
  <c r="AK99" i="20"/>
  <c r="AL100" i="20" l="1"/>
  <c r="AK100" i="20"/>
  <c r="AI101" i="20"/>
  <c r="AJ101" i="20"/>
  <c r="AC103" i="20"/>
  <c r="AI102" i="20" l="1"/>
  <c r="AJ102" i="20"/>
  <c r="AL101" i="20"/>
  <c r="AK101" i="20"/>
  <c r="AC104" i="20"/>
  <c r="AI103" i="20" l="1"/>
  <c r="AJ103" i="20"/>
  <c r="AC105" i="20"/>
  <c r="AL102" i="20"/>
  <c r="AK102" i="20"/>
  <c r="AC106" i="20" l="1"/>
  <c r="AL103" i="20"/>
  <c r="AK103" i="20"/>
  <c r="AJ104" i="20"/>
  <c r="AI104" i="20"/>
  <c r="AK104" i="20" l="1"/>
  <c r="AL104" i="20"/>
  <c r="AJ106" i="20"/>
  <c r="AI106" i="20"/>
  <c r="Z107" i="20"/>
  <c r="AI105" i="20"/>
  <c r="AJ105" i="20"/>
  <c r="AI107" i="20" l="1"/>
  <c r="AI114" i="20" s="1"/>
  <c r="Z117" i="20" s="1"/>
  <c r="AJ107" i="20"/>
  <c r="AI115" i="20" s="1"/>
  <c r="Z118" i="20" s="1"/>
  <c r="AL105" i="20"/>
  <c r="AK105" i="20"/>
  <c r="AL106" i="20"/>
  <c r="AK106" i="20"/>
  <c r="AA107" i="20"/>
  <c r="AK107" i="20" l="1"/>
  <c r="AJ114" i="20" s="1"/>
  <c r="AA117" i="20" s="1"/>
  <c r="AL107" i="20"/>
  <c r="AJ115" i="20" s="1"/>
  <c r="AA118" i="20" s="1"/>
  <c r="Z120" i="20" l="1"/>
  <c r="C35" i="16" s="1"/>
  <c r="B38" i="16" s="1"/>
  <c r="C14" i="16" l="1"/>
  <c r="AA122" i="20"/>
  <c r="B39" i="16"/>
  <c r="C32" i="16"/>
  <c r="Z122" i="20"/>
  <c r="C8" i="16" s="1"/>
  <c r="C33" i="16" s="1"/>
  <c r="C34" i="16" l="1"/>
  <c r="C19" i="13" s="1"/>
  <c r="C20" i="13" s="1"/>
  <c r="C23" i="13" s="1"/>
  <c r="C26" i="13" s="1"/>
  <c r="C29" i="13" s="1"/>
  <c r="C30" i="13" s="1"/>
</calcChain>
</file>

<file path=xl/sharedStrings.xml><?xml version="1.0" encoding="utf-8"?>
<sst xmlns="http://schemas.openxmlformats.org/spreadsheetml/2006/main" count="800" uniqueCount="278">
  <si>
    <t>Loan Amount</t>
  </si>
  <si>
    <t>Amount
Eligible for
Forgiveness</t>
  </si>
  <si>
    <t>Payroll Costs</t>
  </si>
  <si>
    <t>Week 1</t>
  </si>
  <si>
    <t>Week 2</t>
  </si>
  <si>
    <t>Week 3</t>
  </si>
  <si>
    <t>Week 4</t>
  </si>
  <si>
    <t>Week 5</t>
  </si>
  <si>
    <t>Week 6</t>
  </si>
  <si>
    <t>Week 7</t>
  </si>
  <si>
    <t>Week 8</t>
  </si>
  <si>
    <t>Total</t>
  </si>
  <si>
    <t>Electricity</t>
  </si>
  <si>
    <t>Gas</t>
  </si>
  <si>
    <t>Telephone</t>
  </si>
  <si>
    <t>Internet access</t>
  </si>
  <si>
    <t>End Date</t>
  </si>
  <si>
    <t>Week Start Date</t>
  </si>
  <si>
    <t>Week End Date</t>
  </si>
  <si>
    <t>&lt;employee name&gt;</t>
  </si>
  <si>
    <t>Total Hours</t>
  </si>
  <si>
    <t>A L T E R N A T I V E   M E T H O D</t>
  </si>
  <si>
    <t>Begin of Pay Period</t>
  </si>
  <si>
    <t>End of Pay Period</t>
  </si>
  <si>
    <t>Work Days</t>
  </si>
  <si>
    <t>Pay date</t>
  </si>
  <si>
    <t>Employees:</t>
  </si>
  <si>
    <t>Average FTE</t>
  </si>
  <si>
    <t>Covered</t>
  </si>
  <si>
    <t>Period</t>
  </si>
  <si>
    <t>Employee</t>
  </si>
  <si>
    <t>Date of First Loan Disbursement</t>
  </si>
  <si>
    <t>Estimated Monthly Payment</t>
  </si>
  <si>
    <t>(YOUR COMPANY NAME)</t>
  </si>
  <si>
    <t>Retirement Benefits</t>
  </si>
  <si>
    <t>State or Local Taxes</t>
  </si>
  <si>
    <t>Instructions:</t>
  </si>
  <si>
    <t>1.)</t>
  </si>
  <si>
    <t>2.)</t>
  </si>
  <si>
    <t>3.)</t>
  </si>
  <si>
    <t>The remaining fields on this page will automatically calculate based upon your entries on the other pages of this workbook</t>
  </si>
  <si>
    <t>Water &amp; Sewer</t>
  </si>
  <si>
    <t>Wages &amp; Compensation</t>
  </si>
  <si>
    <t>4.)</t>
  </si>
  <si>
    <t>5.)</t>
  </si>
  <si>
    <t>6.)</t>
  </si>
  <si>
    <t>7.)</t>
  </si>
  <si>
    <t>8.)</t>
  </si>
  <si>
    <t>9.)</t>
  </si>
  <si>
    <t>10.)</t>
  </si>
  <si>
    <t>a.)</t>
  </si>
  <si>
    <t>b.)</t>
  </si>
  <si>
    <t>c.)</t>
  </si>
  <si>
    <t>d.)</t>
  </si>
  <si>
    <t>Covered Expense Summary</t>
  </si>
  <si>
    <t>Prior Period FTE Calculation</t>
  </si>
  <si>
    <t>Current FTE Calculation</t>
  </si>
  <si>
    <t xml:space="preserve">Enter the number of work days after 02/15/2019 remaining in that pay period in cell B7 </t>
  </si>
  <si>
    <t>Enter the pay date for the pay period that includes 02/15/2019 in cell B8</t>
  </si>
  <si>
    <t>Interest on Debt Obligations in Effect Prior to February 15,2020 (Interest Portion Only, No Principal)</t>
  </si>
  <si>
    <t>L O O  K   B A C K   P E R I O D</t>
  </si>
  <si>
    <t>Identifier</t>
  </si>
  <si>
    <t>Covered Period</t>
  </si>
  <si>
    <t>Alternative Covered Period</t>
  </si>
  <si>
    <t>Date of first pay period following loan Disbursement</t>
  </si>
  <si>
    <t>Salaried or Hourly Employee</t>
  </si>
  <si>
    <t>Average Annual Salary or Hourly Wage During Covered Period</t>
  </si>
  <si>
    <t>Average Annual Salary of Hourly Wage Between January 01, 2020 and March 31, 2020</t>
  </si>
  <si>
    <t>Hours Worked in Q1 2020</t>
  </si>
  <si>
    <t>Wages Earned in Q1 2020</t>
  </si>
  <si>
    <t>Weeks Worked in Q1 2020</t>
  </si>
  <si>
    <t>Ratio for Calculation</t>
  </si>
  <si>
    <t>Salary / Hourly Wage Reduction</t>
  </si>
  <si>
    <t>Elimination of Salary / Hourly Wage Reduction</t>
  </si>
  <si>
    <t>Simplified Method FTE</t>
  </si>
  <si>
    <t>Totals</t>
  </si>
  <si>
    <t>Business Mortgage Interest Payments</t>
  </si>
  <si>
    <t>Business Rent or Lease Payments</t>
  </si>
  <si>
    <t>Business Utility Payments</t>
  </si>
  <si>
    <t>Payroll and Nonpayroll Costs</t>
  </si>
  <si>
    <t>Adjustments for FTE and Salary/Hourly Wage Reductions</t>
  </si>
  <si>
    <t>Salary/Hourly Wage Reduction</t>
  </si>
  <si>
    <t>FTE Reduction Quotient</t>
  </si>
  <si>
    <t>Total Payroll and Nonpayroll Costs</t>
  </si>
  <si>
    <t>Modified Total</t>
  </si>
  <si>
    <t>Potential Forgiveness Amounts</t>
  </si>
  <si>
    <t>PPP Loan Amount</t>
  </si>
  <si>
    <t>Total Forgiveness Amount</t>
  </si>
  <si>
    <t>PPP Schedule A Worksheet Table 1 Totals</t>
  </si>
  <si>
    <t xml:space="preserve">Earned Over $100,000 Annualized in any Pay Period in 2019 (See Instructions) </t>
  </si>
  <si>
    <t>PPP Schedule A Worksheet Table 2 Totals</t>
  </si>
  <si>
    <t>Non-Cash Compensation Payroll Costs</t>
  </si>
  <si>
    <t>Employer Contributions for Employee Health Insurance</t>
  </si>
  <si>
    <t>Employer Contributions for Employee Retirement Plans</t>
  </si>
  <si>
    <t>Employer Portion of  State and Local Taxes</t>
  </si>
  <si>
    <t>Compensation to Owners</t>
  </si>
  <si>
    <t>Total amount paid to Owner-Employees/General Partners</t>
  </si>
  <si>
    <t>Total Payroll Costs</t>
  </si>
  <si>
    <t>FTE Reduction Calculation</t>
  </si>
  <si>
    <t>Average FTE During Chosen Reference Period</t>
  </si>
  <si>
    <t>Total Average FTE</t>
  </si>
  <si>
    <t>PPP Schedule A</t>
  </si>
  <si>
    <t>Does the Employee Meet One of the FTE Reduction Exemptions (See Instructions)</t>
  </si>
  <si>
    <t>2019 Compensation</t>
  </si>
  <si>
    <t>Owner's Name</t>
  </si>
  <si>
    <t>&lt;owner name&gt;</t>
  </si>
  <si>
    <t>Weekly FTEs</t>
  </si>
  <si>
    <t>Simplified Weekly FTEs</t>
  </si>
  <si>
    <t>Reference Period Average Weekly FTEs</t>
  </si>
  <si>
    <t>Alternative Reference Period Average Weekly FTEs</t>
  </si>
  <si>
    <t>Reference Period FTE Quotient</t>
  </si>
  <si>
    <t>Alternative Reference Period FTE Quotient</t>
  </si>
  <si>
    <t>Scenario</t>
  </si>
  <si>
    <t>Under $100k FTEs</t>
  </si>
  <si>
    <t>Over $100k FTEs</t>
  </si>
  <si>
    <t>Febraury 15, 2019 to June 30, 2019 FTE Reference Period</t>
  </si>
  <si>
    <t>January 1, 2020 to February 29, 2020 FTE Reference Period</t>
  </si>
  <si>
    <t>Average FTE Calculation</t>
  </si>
  <si>
    <t>Simplified Method Average FTE Calculation</t>
  </si>
  <si>
    <t>1 or 3</t>
  </si>
  <si>
    <t>2 or 4</t>
  </si>
  <si>
    <t>1 or 2</t>
  </si>
  <si>
    <t>3 or 4</t>
  </si>
  <si>
    <t>For purposes of these calculations the following elections were made:</t>
  </si>
  <si>
    <t>Electing to use which period for payroll costs:</t>
  </si>
  <si>
    <t>Covered Nonpayroll Costs</t>
  </si>
  <si>
    <t>Covered Payroll Costs</t>
  </si>
  <si>
    <t>Group Healthcare Benefits</t>
  </si>
  <si>
    <t>Total Covered Nonpayroll Costs</t>
  </si>
  <si>
    <t>Total Covered Payroll Costs</t>
  </si>
  <si>
    <t>Owner's Compensation</t>
  </si>
  <si>
    <t>Employee Compensation</t>
  </si>
  <si>
    <t>Enter Your Total Average FTE Between February 15, 2020 and April 26, 2020</t>
  </si>
  <si>
    <t>Enter Your Total FTE During the Pay Period That Includes February 15, 2020</t>
  </si>
  <si>
    <t>Has the FTE Reduction Safe Habor  Been Met?</t>
  </si>
  <si>
    <t>Step 1</t>
  </si>
  <si>
    <t>Step 2</t>
  </si>
  <si>
    <t>Step 3</t>
  </si>
  <si>
    <t>Step 4</t>
  </si>
  <si>
    <t>The Method Used to Calculate FTEs for Purposes of This Test is:</t>
  </si>
  <si>
    <t>EIDL Advance Amount</t>
  </si>
  <si>
    <t>Forgiveness Amount Calculation</t>
  </si>
  <si>
    <t>Estimated Loan Balance to be Repaid</t>
  </si>
  <si>
    <t>Cash Compensation (Box 1) from PPP Schedule A Worksheet, Table 1</t>
  </si>
  <si>
    <t>Average FTE (Box 2) from PPP Schedule A Worksheet, Table 1</t>
  </si>
  <si>
    <t>Salary/Hourly Wage Reduction (Box 3) from PPP Schedule A Worksheet, Table 1</t>
  </si>
  <si>
    <t>Cash Compensation (Box 1) from PPP Schedule A Worksheet, Table 2</t>
  </si>
  <si>
    <t>Average FTE (Box 2) from PPP Schedule A Worksheet, Table 2</t>
  </si>
  <si>
    <t>FTE Reduction Safe Harbor Step 1</t>
  </si>
  <si>
    <t>FTE Reduction Safe Harbor Step 2</t>
  </si>
  <si>
    <t>FTE Reduction Safe Harbor Step 4</t>
  </si>
  <si>
    <t xml:space="preserve">THIS PAGE IS NOT MANDATORY TO COMPLETE. If you reduced your FTE employee levels during the period between February 15, 2020 and April 26, 2020 you can complete this page to see if the FTE Reduction Safe Harbor applies to you. Enter the weekly hours worked by each individual employee during the pay period listed at the top of the column (include all employees even if they are no longer employed by you). DO NOT INCLUDE ANY OWNERS. You must complete this sheet to see if you qualify for the FTE Reduction Safe Harbor. See instructions on cover page for full explanation of how to use this spreadsheet. </t>
  </si>
  <si>
    <t>Enter the date you received your first disbursement of loan funds in cell C5</t>
  </si>
  <si>
    <t>Enter the full amount of your PPP loan in cell C6</t>
  </si>
  <si>
    <t>If you received an EIDL advance enter the amount received in cell C7</t>
  </si>
  <si>
    <t>Enter the last day of the pay period which includes 02/15/2020 in cell B6</t>
  </si>
  <si>
    <t xml:space="preserve">Enter the number of work days after 02/15/2020 remaining in that pay period in cell B7 </t>
  </si>
  <si>
    <t>Enter the pay date for the pay period that includes 02/15/2020 in cell B8</t>
  </si>
  <si>
    <t>Enter the number of work days between the date in cell L5 and 04/26/2020 in cell L7</t>
  </si>
  <si>
    <t>Enter the first day of the pay period which includes 02/15/2020 in cell O5</t>
  </si>
  <si>
    <t>Enter the number of work days in your pay period in cell O7</t>
  </si>
  <si>
    <t>Enter the number of work days in your pay period in cell R7</t>
  </si>
  <si>
    <t>Use Rows 13 -112 (as necessary) to enter the hours worked by your individual employees during the pay periods listed. If you have over 100 employees please contact us and we can provide you with a new worksheet with enough space to fit your full employee list.</t>
  </si>
  <si>
    <t>The worksheet will automatically calculate your FTEs using the appropriate method.</t>
  </si>
  <si>
    <t>Enter the first day of the first full pay period following the day of your loan disbursement in cell C10</t>
  </si>
  <si>
    <t xml:space="preserve">Use the drop down list in cell C13 to select your time period for calculating payroll costs. If you use a weekly or biweekly payroll period you can elect to use the "Alternative Covered Period" which allows you to align your covered period for payroll expenses with your existing pay periods. If you utilize a pay period larger than biweekly then you must select "Covered Period." </t>
  </si>
  <si>
    <t>Column A - The employee's name</t>
  </si>
  <si>
    <t>Column B - The last four digits of the employee's social security number</t>
  </si>
  <si>
    <t>Column C - If the employee is an hourly employee enter the hours worked by the employee (including hours of paid holiday, vacation, and sick time) during the 1st quarter of 2020 (January 1, 2020 - March 31, 2020)</t>
  </si>
  <si>
    <t>Column E - Enter the amount of wages, commissions, tips and other cash compensation earned by the employee during the 1st quarter of 2020.</t>
  </si>
  <si>
    <t>Column F - from the drop down menu select if the employee is paid hourly or is a salaried employee</t>
  </si>
  <si>
    <t>Column G - Based on the frequency of your pay periods, if during any individual pay period in 2019 the employee earned compensation in excess of the following amounts select "Yes" from the drop down menu. If not, select "No"</t>
  </si>
  <si>
    <t>Weekly - $1,923</t>
  </si>
  <si>
    <t>Biweekly - $3,846</t>
  </si>
  <si>
    <t>Semimonthly - $4,167</t>
  </si>
  <si>
    <t>The employee was fired for cause and was not replaced by a new employee</t>
  </si>
  <si>
    <t>The Employee voluntarily resigned and was not replaced by a new employee</t>
  </si>
  <si>
    <t>The Employee voluntarily requested and received a reduction in their hours, and their hours were not covered by a new employee.</t>
  </si>
  <si>
    <r>
      <rPr>
        <b/>
        <sz val="11"/>
        <color theme="1"/>
        <rFont val="Calibri"/>
        <family val="2"/>
        <scheme val="minor"/>
      </rPr>
      <t>Prior Period FTE Calculation</t>
    </r>
    <r>
      <rPr>
        <sz val="11"/>
        <color theme="1"/>
        <rFont val="Calibri"/>
        <family val="2"/>
        <scheme val="minor"/>
      </rPr>
      <t>: The PPP provides two possible comparison periods to determine any reduction in full time equivalent employees, as well as two different ways of calculating each employee's FTE. This worksheet will help determine the most advantageous comparison period for your loan forgiveness. This worksheet is formatted for a bi-weekly payroll with 5 work days per employee per work week. If you utilize a weekly pay period please combine the two weeks into one column. If you utilized an alternative pay schedule please contact us and we can provide you with a modified worksheet.</t>
    </r>
  </si>
  <si>
    <t>Enter the last day of the pay period which includes 02/15/2019 in cell B6</t>
  </si>
  <si>
    <t>Enter the number of work days between the date in cell V5 and 06/30/2019 in cell V7</t>
  </si>
  <si>
    <t>Enter the end of the pay period which includes 01/01/2020 in cell Y6</t>
  </si>
  <si>
    <t>Enter the number of work days after 01/01/2020 remaining in that pay period in cell Y7</t>
  </si>
  <si>
    <t>Enter the pay date for the pay period that includes 01/01/2020 in cell Y8</t>
  </si>
  <si>
    <t>Enter the number of work days between the date in cell AG5 and 02/29/2020 in cell AG7</t>
  </si>
  <si>
    <t>Use Rows 10 -109 (as necessary) to enter the hours worked by your individual employees during the pay periods listed. If you have over 100 employees please contact us and we can provide you with a new worksheet with enough space to fit your full employee list.</t>
  </si>
  <si>
    <t>Using rows 9 - 26 (as necessary) for all individual owners enter the following information:</t>
  </si>
  <si>
    <t>Column A - The owner's name</t>
  </si>
  <si>
    <t>e.)</t>
  </si>
  <si>
    <t>f.)</t>
  </si>
  <si>
    <t>g.)</t>
  </si>
  <si>
    <t>h.)</t>
  </si>
  <si>
    <t>i.)</t>
  </si>
  <si>
    <t>11.)</t>
  </si>
  <si>
    <t>12.)</t>
  </si>
  <si>
    <t>Column D - Enter the weeks worked by the employee during the  1st quarter or 2020. A full quarter of employment is 13 weeks</t>
  </si>
  <si>
    <t>N/A</t>
  </si>
  <si>
    <t>Does 2019 Compensation Meet $100,000 Limitation</t>
  </si>
  <si>
    <t>Owner's Compensation During Covered Period</t>
  </si>
  <si>
    <t>Owner's Compensation Eligible for Forgiveness</t>
  </si>
  <si>
    <t>trad</t>
  </si>
  <si>
    <t>alt</t>
  </si>
  <si>
    <t>100k?</t>
  </si>
  <si>
    <t>trad lb</t>
  </si>
  <si>
    <t>alt lb</t>
  </si>
  <si>
    <t>simp trad lb</t>
  </si>
  <si>
    <t>somp alt lb</t>
  </si>
  <si>
    <t>Base</t>
  </si>
  <si>
    <t>Adjustment</t>
  </si>
  <si>
    <t>Following the release of the Paycheck Protection Program Loan Forgiveness Application we have created this new calculator to better help you plan for and calculate your PPP Loan Forgiveness. As has been the case since the inception of this program there are still many unanswered questions and guidance is still needed. It is possible that as new guidance comes out aspects of this calculator may require modification which may be substantial.  As such please do not rely solely on these calculations for determining for loan forgiveness without consulting updates and regulatory information.</t>
  </si>
  <si>
    <t>Column C - If the business is structured as either a Partnership or an LLC, for each owner select whether they are  a General Partner (Member) or a Limited Partner (Member)</t>
  </si>
  <si>
    <t>February 15, 2019 to June 30, 2019 FTE Reference Period</t>
  </si>
  <si>
    <t>If Business is a Partnership or LLC, Is the Owner a General Patner or Limited Partner?</t>
  </si>
  <si>
    <t>Week 9</t>
  </si>
  <si>
    <t>Week 10</t>
  </si>
  <si>
    <t>Week 11</t>
  </si>
  <si>
    <t>Week 12</t>
  </si>
  <si>
    <t>Week 13</t>
  </si>
  <si>
    <t>Week 14</t>
  </si>
  <si>
    <t>Week 15</t>
  </si>
  <si>
    <t>Week 16</t>
  </si>
  <si>
    <t>Week 17</t>
  </si>
  <si>
    <t>Week 18</t>
  </si>
  <si>
    <t>Week 19</t>
  </si>
  <si>
    <t>Week 20</t>
  </si>
  <si>
    <t>Week 21</t>
  </si>
  <si>
    <t>Week 22</t>
  </si>
  <si>
    <t>Week 23</t>
  </si>
  <si>
    <t>Week 24</t>
  </si>
  <si>
    <t>Allowable Wages</t>
  </si>
  <si>
    <t>60% Payroll Costs Limitation</t>
  </si>
  <si>
    <t>Lookup Table</t>
  </si>
  <si>
    <t>Repayment Period in Years</t>
  </si>
  <si>
    <t>What is the Structure of the Business</t>
  </si>
  <si>
    <t>2019 Employer Paid Portion of Owner's Health Insurance</t>
  </si>
  <si>
    <t>2019 Employer Paid Portion of Owner's Retirement Contribution</t>
  </si>
  <si>
    <t>Owner's Benefits Paid During Covered Period</t>
  </si>
  <si>
    <t>Owner's Benefits Eligible for Forgiveness</t>
  </si>
  <si>
    <t>2019 comp</t>
  </si>
  <si>
    <t>allowable annual benefits</t>
  </si>
  <si>
    <t>Lower of allowable or prior year</t>
  </si>
  <si>
    <t>Prorated Maximum amount</t>
  </si>
  <si>
    <t>Owner's Benefits</t>
  </si>
  <si>
    <t>Did you satisfy FTE Reduction Safe Harbor 2?</t>
  </si>
  <si>
    <t>If the average annual salary or hourly wage for each  employee listed on the PPP Schedule A Worksheet, Table 1 during the Covered Period or Alternative Payroll Covered Period was at least 75% of such employee's average annual salary or hourly wage between January 1, 2020 and March 31, 2020 select "Yes" from the drop down menu</t>
  </si>
  <si>
    <t>FTE Reduction Safe Harbor 2</t>
  </si>
  <si>
    <t>If you have not reduced the number of employees or the average paid hours of your employees between January 1, 2020 and the end of the Covered Period select  "Yes" from the drop down menu</t>
  </si>
  <si>
    <t>If you were unable to operate between February 15, 2020 and the end of the Covered Period at same level of business activity as before February 15,2020 due to compliance with requirements established or guidance issues between March 1, 2020 and December 31, 2020 by the Secretary of Health and Human Services, the Director of the Centers for Disesase Control and Prevention, or the Occupational Safety and Health Administration related to the maintenance of standards for sanitation, social distancing, or any other worker or customer safety requirement related to COVID-19 select "Yes" from the drop down menu.</t>
  </si>
  <si>
    <t>Had the Employee Been Restored to Full Salary or Hourly Wage Levels</t>
  </si>
  <si>
    <t>Enter Your Total FTEs as of the earlier of December 31, 2020 or the date this application is submitted</t>
  </si>
  <si>
    <r>
      <rPr>
        <b/>
        <sz val="11"/>
        <color theme="1"/>
        <rFont val="Calibri"/>
        <family val="2"/>
        <scheme val="minor"/>
      </rPr>
      <t xml:space="preserve">Forgiveness Calculation: </t>
    </r>
    <r>
      <rPr>
        <sz val="11"/>
        <color theme="1"/>
        <rFont val="Calibri"/>
        <family val="2"/>
        <scheme val="minor"/>
      </rPr>
      <t>This page matches the format of the PPP Loan Forgiveness Application.</t>
    </r>
  </si>
  <si>
    <t>Enter the length of your loan repayment period, in years, in cell C8</t>
  </si>
  <si>
    <r>
      <rPr>
        <b/>
        <sz val="11"/>
        <color theme="1"/>
        <rFont val="Calibri"/>
        <family val="2"/>
        <scheme val="minor"/>
      </rPr>
      <t>PPP Schedule A</t>
    </r>
    <r>
      <rPr>
        <sz val="11"/>
        <color theme="1"/>
        <rFont val="Calibri"/>
        <family val="2"/>
        <scheme val="minor"/>
      </rPr>
      <t>: This page matches the format of Schedule A of the PPP Loan Forgiveness Application.</t>
    </r>
  </si>
  <si>
    <t>Answer the questions in cells B10, B29, and B30 using the drop down menus in cells C10, C29, and C30</t>
  </si>
  <si>
    <r>
      <rPr>
        <b/>
        <sz val="11"/>
        <color theme="1"/>
        <rFont val="Calibri"/>
        <family val="2"/>
        <scheme val="minor"/>
      </rPr>
      <t>Employee Compensation</t>
    </r>
    <r>
      <rPr>
        <sz val="11"/>
        <color theme="1"/>
        <rFont val="Calibri"/>
        <family val="2"/>
        <scheme val="minor"/>
      </rPr>
      <t xml:space="preserve">:  Use this worksheet to enter wages, commissions, tips, and other cash compensation paid to employees during the covered payroll period, and the amounts reported in the 1st quarter of 2020 for similar compensation. </t>
    </r>
  </si>
  <si>
    <t>Using rows 18 - 117 (as necessary) for all individual employees (excluding anyone with an ownership interest in the business) enter the following information:</t>
  </si>
  <si>
    <t>Columns H through AE - Enter any wages, commissions, tips, or other cash compensation paid to the employee in week identified at the top of the column. It is not necessary to have an entry in every week. You may include any compensation earned by the employee during the last week even if it was not paid by the end of the week, so long as the amounts are paid by the next normally scheduled payroll.</t>
  </si>
  <si>
    <t xml:space="preserve">Column AK - If the employee's salary had been reduced, or their hourly wage had been reduced, after February 15, 2020, but was restored back to its previous level prior to the date you are applying for forgiveness or December 31, 2020, whichever is earlier, select "Yes" from the drop down menu. If the Employee's salary or hourly wage was reduced but not restored, or their salary or wage was not reduced at all, select "No". </t>
  </si>
  <si>
    <r>
      <rPr>
        <b/>
        <sz val="11"/>
        <color theme="1"/>
        <rFont val="Calibri"/>
        <family val="2"/>
        <scheme val="minor"/>
      </rPr>
      <t>Current FTE Calculation</t>
    </r>
    <r>
      <rPr>
        <sz val="11"/>
        <color theme="1"/>
        <rFont val="Calibri"/>
        <family val="2"/>
        <scheme val="minor"/>
      </rPr>
      <t>: Use this worksheet to record the hours worked by your employees during the covered payroll period.</t>
    </r>
  </si>
  <si>
    <t>Use Rows 7 -106 (as necessary) to enter the hours worked by your individual employees during the weeks listed. If is not necessary to have an entry in every week. If you have over 100 employees please contact us and we can provide you with a new worksheet with enough space to fit your full employee list.</t>
  </si>
  <si>
    <t>If the employee meets one of the following exception criteria select "Yes" from the drop down menu in Column AB. If not, select "No"</t>
  </si>
  <si>
    <r>
      <rPr>
        <b/>
        <sz val="11"/>
        <color theme="1"/>
        <rFont val="Calibri"/>
        <family val="2"/>
        <scheme val="minor"/>
      </rPr>
      <t>Compensation to Owners</t>
    </r>
    <r>
      <rPr>
        <sz val="11"/>
        <color theme="1"/>
        <rFont val="Calibri"/>
        <family val="2"/>
        <scheme val="minor"/>
      </rPr>
      <t xml:space="preserve">:  Use this worksheet to enter wages, commissions, tips, and cash compensation paid to any owners of the business during the covered payroll period. </t>
    </r>
  </si>
  <si>
    <t xml:space="preserve">Column B - The 2019 amount of wages, tips, commissions, cash compensation paid, or net earnings from self employment for that owner. </t>
  </si>
  <si>
    <t>Columns E through AB - Enter any amounts paid to owners during the covered payroll period</t>
  </si>
  <si>
    <r>
      <t xml:space="preserve">Owners Benefits: </t>
    </r>
    <r>
      <rPr>
        <sz val="11"/>
        <color theme="1"/>
        <rFont val="Calibri"/>
        <family val="2"/>
        <scheme val="minor"/>
      </rPr>
      <t>If the business is an S-Corp or a C-Corp you may use this page to calculate any forgivable portion of benefits paid by the business on behalf of the owners.</t>
    </r>
  </si>
  <si>
    <t xml:space="preserve"> Using rows 9 - 26 (as necessary) for all individual owners enter the following information:</t>
  </si>
  <si>
    <t>Column B - The 2019 employer paid portion of the owner's health insurance.</t>
  </si>
  <si>
    <t>Column C - The 2019 employer paid portion of the owner's retirement contributions.</t>
  </si>
  <si>
    <t>Cell D9 - Select the structure of the business from the drop menu</t>
  </si>
  <si>
    <t>Columns F through AC - Enter any amounts paid by the business for the owner's health insurance or retirement contributions during the covered payroll period.</t>
  </si>
  <si>
    <r>
      <rPr>
        <b/>
        <sz val="11"/>
        <color theme="1"/>
        <rFont val="Calibri"/>
        <family val="2"/>
        <scheme val="minor"/>
      </rPr>
      <t>Covered Expense Summary</t>
    </r>
    <r>
      <rPr>
        <sz val="11"/>
        <color theme="1"/>
        <rFont val="Calibri"/>
        <family val="2"/>
        <scheme val="minor"/>
      </rPr>
      <t>: Use this page to track your use of your PPP Loan funds between the various allowable expense categories. The "Alternative Payroll Covered Period" election which lines up the covered period for payroll with your existing payroll schedule does not effect the covered period for nonpayroll expenses. Therefore it is possible that you may have different periods for payroll and nonpayroll expenses.</t>
    </r>
  </si>
  <si>
    <t xml:space="preserve">Columns B through Y - Use these columns to record any payments made in each of the expense categories listed. Any expenses incurred during the 8 week period can be included even if they are not paid during the 8 week period, as long as they are paid before the next billing cycle. </t>
  </si>
  <si>
    <t>Enter the first day of the pay period which includes 12/31/2020 or the date this application is being submitted (whichever is earlier) in cell R5</t>
  </si>
  <si>
    <t>Enter the last day of the pay period which includes 12/31/2020 or the date this application is being submitted (whichever is earlier) in cell R6</t>
  </si>
  <si>
    <t>Enter the pay date for the pay period that includes 12/31/2020 or the date this application is being submitted (whichever is earlier) in cell R8</t>
  </si>
  <si>
    <t>If the employee had been furloughed and you made a good-faith written offer to rehire the employee during your covered period and that offer was rejected, and they were not replaced by a new employee</t>
  </si>
  <si>
    <r>
      <rPr>
        <b/>
        <sz val="11"/>
        <color theme="1"/>
        <rFont val="Calibri"/>
        <family val="2"/>
        <scheme val="minor"/>
      </rPr>
      <t>FTE Reduction Safe Harbor 2</t>
    </r>
    <r>
      <rPr>
        <sz val="11"/>
        <color theme="1"/>
        <rFont val="Calibri"/>
        <family val="2"/>
        <scheme val="minor"/>
      </rPr>
      <t>: If you completed the FTE Safe Harbor Calculation worksheet this page will provide you with the information to complete the FTE Reduction Safe Harbor 2 portion of the PPP Schedule A Worksheet. No entries are required on this page.</t>
    </r>
  </si>
  <si>
    <r>
      <rPr>
        <b/>
        <sz val="11"/>
        <color theme="1"/>
        <rFont val="Calibri"/>
        <family val="2"/>
        <scheme val="minor"/>
      </rPr>
      <t>FTE Reduction Safe Harbor 2 Calculation</t>
    </r>
    <r>
      <rPr>
        <sz val="11"/>
        <color theme="1"/>
        <rFont val="Calibri"/>
        <family val="2"/>
        <scheme val="minor"/>
      </rPr>
      <t xml:space="preserve">: If you reduced your FTE employee levels during the period between February 15, 2020 and April 26, 2020 complete this page to see if the FTE Reduction Safe Harbor applies to you.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</si>
</sst>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 #,##0.0000_);_(* \(#,##0.0000\);_(* &quot;-&quot;??_);_(@_)"/>
    <numFmt numFmtId="165" formatCode="_(* #,##0_);_(* \(#,##0\);_(* &quot;-&quot;??_);_(@_)"/>
    <numFmt numFmtId="166" formatCode="_(* #,##0.0_);_(* \(#,##0.0\);_(* &quot;-&quot;??_);_(@_)"/>
    <numFmt numFmtId="167" formatCode="0.000"/>
    <numFmt numFmtId="168" formatCode="0.0"/>
    <numFmt numFmtId="169" formatCode="_(* #,##0.0_);_(* \(#,##0.0\);_(*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1"/>
      <color rgb="FF0070C0"/>
      <name val="Calibri"/>
      <family val="2"/>
      <scheme val="minor"/>
    </font>
    <font>
      <b/>
      <sz val="11"/>
      <name val="Calibri"/>
      <family val="2"/>
      <scheme val="minor"/>
    </font>
    <font>
      <b/>
      <sz val="12"/>
      <color theme="1"/>
      <name val="Calibri"/>
      <family val="2"/>
      <scheme val="minor"/>
    </font>
    <font>
      <i/>
      <sz val="11"/>
      <color theme="1"/>
      <name val="Calibri"/>
      <family val="2"/>
      <scheme val="minor"/>
    </font>
    <font>
      <b/>
      <u/>
      <sz val="11"/>
      <color rgb="FFFF0000"/>
      <name val="Calibri"/>
      <family val="2"/>
      <scheme val="minor"/>
    </font>
    <font>
      <b/>
      <sz val="14"/>
      <color theme="1"/>
      <name val="Calibri"/>
      <family val="2"/>
      <scheme val="minor"/>
    </font>
    <font>
      <sz val="11"/>
      <color rgb="FF0070C0"/>
      <name val="Calibri"/>
      <family val="2"/>
      <scheme val="minor"/>
    </font>
    <font>
      <sz val="12"/>
      <color theme="1"/>
      <name val="Calibri"/>
      <family val="2"/>
      <scheme val="minor"/>
    </font>
    <font>
      <sz val="11"/>
      <color rgb="FFFF0000"/>
      <name val="Calibri"/>
      <family val="2"/>
      <scheme val="minor"/>
    </font>
    <font>
      <b/>
      <sz val="11"/>
      <color rgb="FFFF0000"/>
      <name val="Calibri"/>
      <family val="2"/>
      <scheme val="minor"/>
    </font>
    <font>
      <i/>
      <sz val="8"/>
      <color theme="1"/>
      <name val="Calibri"/>
      <family val="2"/>
      <scheme val="minor"/>
    </font>
    <font>
      <b/>
      <sz val="16"/>
      <color theme="0"/>
      <name val="Calibri"/>
      <family val="2"/>
      <scheme val="minor"/>
    </font>
    <font>
      <sz val="14"/>
      <color theme="1"/>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4"/>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4" tint="0.59999389629810485"/>
        <bgColor indexed="64"/>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theme="0" tint="-0.34998626667073579"/>
      </right>
      <top/>
      <bottom/>
      <diagonal/>
    </border>
    <border>
      <left style="thin">
        <color theme="0" tint="-0.34998626667073579"/>
      </left>
      <right style="thin">
        <color theme="0" tint="-0.34998626667073579"/>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00">
    <xf numFmtId="0" fontId="0" fillId="0" borderId="0" xfId="0"/>
    <xf numFmtId="0" fontId="0" fillId="0" borderId="1" xfId="0" applyBorder="1"/>
    <xf numFmtId="14" fontId="6" fillId="0" borderId="2" xfId="0" applyNumberFormat="1" applyFont="1" applyBorder="1" applyProtection="1">
      <protection locked="0"/>
    </xf>
    <xf numFmtId="43" fontId="6" fillId="0" borderId="1" xfId="1" applyFont="1" applyBorder="1" applyProtection="1">
      <protection locked="0"/>
    </xf>
    <xf numFmtId="0" fontId="2" fillId="3" borderId="1" xfId="0" applyFont="1" applyFill="1" applyBorder="1"/>
    <xf numFmtId="0" fontId="2" fillId="3" borderId="1" xfId="0" applyFont="1" applyFill="1" applyBorder="1" applyAlignment="1">
      <alignment horizontal="right" wrapText="1"/>
    </xf>
    <xf numFmtId="43" fontId="0" fillId="4" borderId="1" xfId="1" applyFont="1" applyFill="1" applyBorder="1"/>
    <xf numFmtId="0" fontId="0" fillId="5" borderId="1" xfId="0" applyFill="1" applyBorder="1"/>
    <xf numFmtId="43" fontId="8" fillId="2" borderId="1" xfId="1" applyFont="1" applyFill="1" applyBorder="1"/>
    <xf numFmtId="0" fontId="0" fillId="0" borderId="1" xfId="0" applyBorder="1" applyAlignment="1">
      <alignment horizontal="left" indent="1"/>
    </xf>
    <xf numFmtId="43" fontId="0" fillId="2" borderId="1" xfId="1" applyFont="1" applyFill="1" applyBorder="1"/>
    <xf numFmtId="0" fontId="5" fillId="0" borderId="0" xfId="0" applyFont="1" applyAlignment="1">
      <alignment horizontal="left" vertical="center"/>
    </xf>
    <xf numFmtId="0" fontId="10" fillId="0" borderId="0" xfId="0" applyFont="1"/>
    <xf numFmtId="43" fontId="3" fillId="4" borderId="1" xfId="1" applyFont="1" applyFill="1" applyBorder="1"/>
    <xf numFmtId="0" fontId="2" fillId="6" borderId="5" xfId="0" applyFont="1" applyFill="1" applyBorder="1" applyAlignment="1">
      <alignment horizontal="right"/>
    </xf>
    <xf numFmtId="0" fontId="2" fillId="6" borderId="4" xfId="0" applyFont="1" applyFill="1" applyBorder="1" applyAlignment="1">
      <alignment horizontal="right"/>
    </xf>
    <xf numFmtId="0" fontId="2" fillId="3" borderId="4" xfId="0" applyFont="1" applyFill="1" applyBorder="1" applyAlignment="1">
      <alignment horizontal="right"/>
    </xf>
    <xf numFmtId="14" fontId="7" fillId="4" borderId="1" xfId="0" applyNumberFormat="1" applyFont="1" applyFill="1" applyBorder="1" applyAlignment="1">
      <alignment horizontal="right"/>
    </xf>
    <xf numFmtId="14" fontId="7" fillId="2" borderId="1" xfId="0" applyNumberFormat="1" applyFont="1" applyFill="1" applyBorder="1" applyAlignment="1">
      <alignment horizontal="right"/>
    </xf>
    <xf numFmtId="0" fontId="2" fillId="3" borderId="5" xfId="0" applyFont="1" applyFill="1" applyBorder="1" applyAlignment="1">
      <alignment horizontal="right"/>
    </xf>
    <xf numFmtId="0" fontId="4" fillId="7" borderId="3" xfId="0" applyFont="1" applyFill="1" applyBorder="1" applyAlignment="1">
      <alignment horizontal="left" vertical="center" wrapText="1"/>
    </xf>
    <xf numFmtId="43" fontId="4" fillId="7" borderId="6" xfId="1" applyFont="1" applyFill="1" applyBorder="1"/>
    <xf numFmtId="43" fontId="4" fillId="7" borderId="7" xfId="1" applyFont="1" applyFill="1" applyBorder="1"/>
    <xf numFmtId="43" fontId="12" fillId="0" borderId="1" xfId="1" applyFont="1" applyBorder="1" applyProtection="1">
      <protection locked="0"/>
    </xf>
    <xf numFmtId="0" fontId="0" fillId="0" borderId="1" xfId="0" applyBorder="1" applyAlignment="1">
      <alignment horizontal="left" vertical="center" wrapText="1" indent="1"/>
    </xf>
    <xf numFmtId="0" fontId="3" fillId="8" borderId="1" xfId="0" applyFont="1" applyFill="1" applyBorder="1" applyAlignment="1">
      <alignment horizontal="left" vertical="center" wrapText="1" indent="1"/>
    </xf>
    <xf numFmtId="0" fontId="4" fillId="9" borderId="3" xfId="0" applyFont="1" applyFill="1" applyBorder="1" applyAlignment="1">
      <alignment horizontal="left" vertical="center" wrapText="1"/>
    </xf>
    <xf numFmtId="43" fontId="4" fillId="9" borderId="6" xfId="1" applyFont="1" applyFill="1" applyBorder="1"/>
    <xf numFmtId="43" fontId="4" fillId="9" borderId="7" xfId="1" applyFont="1" applyFill="1" applyBorder="1"/>
    <xf numFmtId="43" fontId="12" fillId="0" borderId="5" xfId="1" applyFont="1" applyBorder="1" applyProtection="1">
      <protection locked="0"/>
    </xf>
    <xf numFmtId="0" fontId="0" fillId="0" borderId="1" xfId="0" applyBorder="1" applyAlignment="1">
      <alignment horizontal="left" vertical="center" wrapText="1" indent="2"/>
    </xf>
    <xf numFmtId="43" fontId="0" fillId="10" borderId="1" xfId="1" applyFont="1" applyFill="1" applyBorder="1"/>
    <xf numFmtId="43" fontId="9" fillId="11" borderId="1" xfId="1" applyFont="1" applyFill="1" applyBorder="1"/>
    <xf numFmtId="43" fontId="0" fillId="0" borderId="0" xfId="0" applyNumberFormat="1"/>
    <xf numFmtId="43" fontId="0" fillId="0" borderId="0" xfId="1" applyFont="1"/>
    <xf numFmtId="0" fontId="3" fillId="0" borderId="0" xfId="0" applyFont="1"/>
    <xf numFmtId="14" fontId="3" fillId="4" borderId="1" xfId="1" applyNumberFormat="1" applyFont="1" applyFill="1" applyBorder="1" applyAlignment="1">
      <alignment horizontal="center"/>
    </xf>
    <xf numFmtId="14" fontId="3" fillId="0" borderId="0" xfId="1" applyNumberFormat="1" applyFont="1" applyBorder="1" applyAlignment="1">
      <alignment horizontal="left" indent="1"/>
    </xf>
    <xf numFmtId="43" fontId="2" fillId="3" borderId="1" xfId="1" applyFont="1" applyFill="1" applyBorder="1" applyAlignment="1">
      <alignment horizontal="right"/>
    </xf>
    <xf numFmtId="14" fontId="7" fillId="2" borderId="1" xfId="1" applyNumberFormat="1" applyFont="1" applyFill="1" applyBorder="1" applyAlignment="1">
      <alignment horizontal="right"/>
    </xf>
    <xf numFmtId="43" fontId="12" fillId="0" borderId="5" xfId="1" applyFont="1" applyBorder="1" applyAlignment="1" applyProtection="1">
      <alignment horizontal="left" indent="1"/>
      <protection locked="0"/>
    </xf>
    <xf numFmtId="43" fontId="12" fillId="0" borderId="1" xfId="1" applyFont="1" applyBorder="1" applyAlignment="1" applyProtection="1">
      <alignment horizontal="left" indent="1"/>
      <protection locked="0"/>
    </xf>
    <xf numFmtId="0" fontId="3" fillId="2" borderId="1" xfId="0" applyFont="1" applyFill="1" applyBorder="1" applyAlignment="1">
      <alignment horizontal="right" indent="1"/>
    </xf>
    <xf numFmtId="43" fontId="3" fillId="2" borderId="1" xfId="1" applyFont="1" applyFill="1" applyBorder="1" applyAlignment="1">
      <alignment horizontal="left" indent="1"/>
    </xf>
    <xf numFmtId="14" fontId="0" fillId="0" borderId="0" xfId="1" applyNumberFormat="1" applyFont="1"/>
    <xf numFmtId="0" fontId="5" fillId="0" borderId="0" xfId="0" applyFont="1" applyAlignment="1">
      <alignment vertical="center"/>
    </xf>
    <xf numFmtId="14" fontId="0" fillId="2" borderId="1" xfId="0" applyNumberFormat="1" applyFill="1" applyBorder="1"/>
    <xf numFmtId="14" fontId="12" fillId="0" borderId="1" xfId="0" applyNumberFormat="1" applyFont="1" applyBorder="1" applyProtection="1">
      <protection locked="0"/>
    </xf>
    <xf numFmtId="0" fontId="3" fillId="8" borderId="3" xfId="0" applyFont="1" applyFill="1" applyBorder="1"/>
    <xf numFmtId="0" fontId="3" fillId="8" borderId="6" xfId="0" applyFont="1" applyFill="1" applyBorder="1"/>
    <xf numFmtId="0" fontId="3" fillId="5" borderId="6" xfId="0" applyFont="1" applyFill="1" applyBorder="1"/>
    <xf numFmtId="0" fontId="3" fillId="8" borderId="7" xfId="0" applyFont="1" applyFill="1" applyBorder="1"/>
    <xf numFmtId="0" fontId="12" fillId="0" borderId="1" xfId="0" applyFont="1" applyBorder="1" applyAlignment="1" applyProtection="1">
      <alignment horizontal="left" indent="1"/>
      <protection locked="0"/>
    </xf>
    <xf numFmtId="0" fontId="3" fillId="12" borderId="1" xfId="0" applyFont="1" applyFill="1" applyBorder="1"/>
    <xf numFmtId="43" fontId="3" fillId="12" borderId="1" xfId="1" applyFont="1" applyFill="1" applyBorder="1"/>
    <xf numFmtId="43" fontId="3" fillId="13" borderId="1" xfId="1" applyFont="1" applyFill="1" applyBorder="1"/>
    <xf numFmtId="0" fontId="2" fillId="3" borderId="2" xfId="0" applyFont="1" applyFill="1" applyBorder="1" applyAlignment="1">
      <alignment horizontal="right"/>
    </xf>
    <xf numFmtId="43" fontId="2" fillId="3" borderId="4" xfId="1" applyFont="1" applyFill="1" applyBorder="1" applyAlignment="1">
      <alignment horizontal="right"/>
    </xf>
    <xf numFmtId="43" fontId="2" fillId="3" borderId="5" xfId="1" applyFont="1" applyFill="1" applyBorder="1" applyAlignment="1">
      <alignment horizontal="right"/>
    </xf>
    <xf numFmtId="0" fontId="0" fillId="0" borderId="0" xfId="0" applyAlignment="1">
      <alignment horizontal="right"/>
    </xf>
    <xf numFmtId="8" fontId="3" fillId="2" borderId="1" xfId="1" applyNumberFormat="1" applyFont="1" applyFill="1" applyBorder="1"/>
    <xf numFmtId="43" fontId="12" fillId="0" borderId="2" xfId="1" applyFont="1" applyBorder="1" applyAlignment="1" applyProtection="1">
      <alignment horizontal="left" indent="1"/>
      <protection locked="0"/>
    </xf>
    <xf numFmtId="0" fontId="12" fillId="0" borderId="1" xfId="0" applyFont="1" applyBorder="1" applyAlignment="1" applyProtection="1">
      <alignment horizontal="center"/>
      <protection locked="0"/>
    </xf>
    <xf numFmtId="164" fontId="0" fillId="0" borderId="0" xfId="0" applyNumberFormat="1"/>
    <xf numFmtId="0" fontId="15" fillId="0" borderId="0" xfId="0" applyFont="1"/>
    <xf numFmtId="0" fontId="16" fillId="0" borderId="0" xfId="0" applyFont="1" applyAlignment="1">
      <alignment horizontal="right"/>
    </xf>
    <xf numFmtId="0" fontId="14" fillId="0" borderId="0" xfId="0" applyFont="1"/>
    <xf numFmtId="0" fontId="0" fillId="0" borderId="0" xfId="0" applyProtection="1"/>
    <xf numFmtId="43" fontId="0" fillId="2" borderId="1" xfId="1" applyFont="1" applyFill="1" applyBorder="1" applyAlignment="1" applyProtection="1">
      <alignment horizontal="left" indent="1"/>
    </xf>
    <xf numFmtId="43" fontId="13" fillId="2" borderId="1" xfId="1" applyFont="1" applyFill="1" applyBorder="1" applyAlignment="1" applyProtection="1">
      <alignment horizontal="left" indent="1"/>
    </xf>
    <xf numFmtId="43" fontId="13" fillId="2" borderId="11" xfId="1" applyFont="1" applyFill="1" applyBorder="1" applyAlignment="1" applyProtection="1">
      <alignment horizontal="left" indent="1"/>
    </xf>
    <xf numFmtId="43" fontId="13" fillId="4" borderId="11" xfId="1" applyFont="1" applyFill="1" applyBorder="1" applyAlignment="1" applyProtection="1">
      <alignment horizontal="left" indent="1"/>
    </xf>
    <xf numFmtId="165" fontId="12" fillId="0" borderId="1" xfId="1" applyNumberFormat="1" applyFont="1" applyBorder="1" applyProtection="1">
      <protection locked="0"/>
    </xf>
    <xf numFmtId="165" fontId="0" fillId="2" borderId="1" xfId="1" applyNumberFormat="1" applyFont="1" applyFill="1" applyBorder="1"/>
    <xf numFmtId="165" fontId="0" fillId="0" borderId="1" xfId="1" applyNumberFormat="1" applyFont="1" applyBorder="1" applyProtection="1">
      <protection locked="0"/>
    </xf>
    <xf numFmtId="165" fontId="0" fillId="5" borderId="1" xfId="0" applyNumberFormat="1" applyFill="1" applyBorder="1"/>
    <xf numFmtId="0" fontId="5" fillId="0" borderId="0" xfId="0" applyFont="1" applyAlignment="1">
      <alignment horizontal="center" vertical="center"/>
    </xf>
    <xf numFmtId="43" fontId="0" fillId="0" borderId="0" xfId="1" applyFont="1" applyFill="1" applyBorder="1" applyAlignment="1">
      <alignment horizontal="center"/>
    </xf>
    <xf numFmtId="14" fontId="3" fillId="0" borderId="0" xfId="1" applyNumberFormat="1" applyFont="1" applyFill="1" applyBorder="1" applyAlignment="1">
      <alignment horizontal="center"/>
    </xf>
    <xf numFmtId="43" fontId="13" fillId="15" borderId="11" xfId="1" applyFont="1" applyFill="1" applyBorder="1" applyAlignment="1" applyProtection="1">
      <alignment horizontal="left" indent="1"/>
    </xf>
    <xf numFmtId="43" fontId="0" fillId="15" borderId="1" xfId="1" applyFont="1" applyFill="1" applyBorder="1"/>
    <xf numFmtId="43" fontId="3" fillId="8" borderId="1" xfId="1" applyFont="1" applyFill="1" applyBorder="1" applyAlignment="1">
      <alignment horizontal="left" vertical="center" wrapText="1" indent="1"/>
    </xf>
    <xf numFmtId="0" fontId="2" fillId="3" borderId="5" xfId="0" applyFont="1" applyFill="1" applyBorder="1" applyAlignment="1">
      <alignment horizontal="right" wrapText="1"/>
    </xf>
    <xf numFmtId="0" fontId="0" fillId="0" borderId="0" xfId="0" applyFill="1" applyBorder="1"/>
    <xf numFmtId="43" fontId="8" fillId="0" borderId="0" xfId="1" applyFont="1" applyFill="1" applyBorder="1"/>
    <xf numFmtId="0" fontId="2" fillId="3" borderId="5" xfId="0" applyFont="1" applyFill="1" applyBorder="1" applyAlignment="1">
      <alignment wrapText="1"/>
    </xf>
    <xf numFmtId="0" fontId="3" fillId="0" borderId="0" xfId="0" applyFont="1" applyBorder="1" applyAlignment="1">
      <alignment horizontal="right"/>
    </xf>
    <xf numFmtId="0" fontId="0" fillId="0" borderId="0" xfId="0" applyFill="1"/>
    <xf numFmtId="0" fontId="3" fillId="0" borderId="3" xfId="0" applyFont="1" applyBorder="1" applyAlignment="1">
      <alignment horizontal="right"/>
    </xf>
    <xf numFmtId="43" fontId="13" fillId="0" borderId="0" xfId="1" applyFont="1" applyFill="1" applyBorder="1"/>
    <xf numFmtId="0" fontId="4" fillId="3" borderId="5" xfId="0" applyFont="1" applyFill="1" applyBorder="1" applyAlignment="1">
      <alignment horizontal="right" wrapText="1"/>
    </xf>
    <xf numFmtId="43" fontId="1" fillId="4" borderId="1" xfId="1" applyFont="1" applyFill="1" applyBorder="1"/>
    <xf numFmtId="0" fontId="3" fillId="0" borderId="1" xfId="0" applyFont="1" applyBorder="1" applyAlignment="1">
      <alignment horizontal="right" indent="1"/>
    </xf>
    <xf numFmtId="43" fontId="3" fillId="16" borderId="1" xfId="1" applyFont="1" applyFill="1" applyBorder="1"/>
    <xf numFmtId="0" fontId="8" fillId="0" borderId="0" xfId="0" applyFont="1" applyAlignment="1" applyProtection="1">
      <alignment horizontal="right"/>
    </xf>
    <xf numFmtId="0" fontId="5" fillId="0" borderId="0" xfId="0" applyFont="1" applyAlignment="1">
      <alignment horizontal="center" vertical="center"/>
    </xf>
    <xf numFmtId="0" fontId="0" fillId="0" borderId="0" xfId="0" applyAlignment="1">
      <alignment horizontal="left" wrapText="1"/>
    </xf>
    <xf numFmtId="165" fontId="0" fillId="0" borderId="0" xfId="0" applyNumberFormat="1"/>
    <xf numFmtId="0" fontId="3" fillId="11" borderId="0" xfId="0" applyFont="1" applyFill="1" applyBorder="1" applyAlignment="1">
      <alignment horizontal="center"/>
    </xf>
    <xf numFmtId="0" fontId="3" fillId="4" borderId="0" xfId="0" applyFont="1" applyFill="1" applyBorder="1" applyAlignment="1">
      <alignment horizontal="center"/>
    </xf>
    <xf numFmtId="14" fontId="0" fillId="2" borderId="0" xfId="0" applyNumberFormat="1" applyFill="1" applyBorder="1"/>
    <xf numFmtId="165" fontId="12" fillId="0" borderId="0" xfId="1" applyNumberFormat="1" applyFont="1" applyBorder="1" applyProtection="1">
      <protection locked="0"/>
    </xf>
    <xf numFmtId="0" fontId="3" fillId="8" borderId="0" xfId="0" applyFont="1" applyFill="1" applyBorder="1"/>
    <xf numFmtId="43" fontId="12" fillId="0" borderId="1" xfId="1" applyFont="1" applyBorder="1" applyProtection="1"/>
    <xf numFmtId="43" fontId="3" fillId="12" borderId="1" xfId="1" applyFont="1" applyFill="1" applyBorder="1" applyProtection="1"/>
    <xf numFmtId="43" fontId="3" fillId="13" borderId="1" xfId="1" applyFont="1" applyFill="1" applyBorder="1" applyProtection="1"/>
    <xf numFmtId="166" fontId="12" fillId="0" borderId="5" xfId="1" applyNumberFormat="1" applyFont="1" applyBorder="1" applyAlignment="1" applyProtection="1">
      <alignment horizontal="left" indent="1"/>
    </xf>
    <xf numFmtId="43" fontId="0" fillId="0" borderId="0" xfId="1" applyFont="1" applyAlignment="1">
      <alignment horizontal="right"/>
    </xf>
    <xf numFmtId="43" fontId="0" fillId="0" borderId="0" xfId="1" applyFont="1" applyAlignment="1" applyProtection="1">
      <alignment horizontal="right"/>
    </xf>
    <xf numFmtId="43" fontId="0" fillId="2" borderId="8" xfId="1" applyFont="1" applyFill="1" applyBorder="1" applyProtection="1"/>
    <xf numFmtId="43" fontId="0" fillId="0" borderId="0" xfId="1" applyFont="1" applyProtection="1"/>
    <xf numFmtId="0" fontId="0" fillId="0" borderId="0" xfId="0" applyFont="1"/>
    <xf numFmtId="0" fontId="0" fillId="0" borderId="0" xfId="0" applyFill="1" applyBorder="1" applyAlignment="1"/>
    <xf numFmtId="43" fontId="0" fillId="0" borderId="0" xfId="1" applyFont="1" applyBorder="1" applyAlignment="1">
      <alignment horizontal="center"/>
    </xf>
    <xf numFmtId="43" fontId="12" fillId="2" borderId="1" xfId="1" applyFont="1" applyFill="1" applyBorder="1" applyAlignment="1" applyProtection="1">
      <alignment horizontal="left" indent="1"/>
    </xf>
    <xf numFmtId="43" fontId="12" fillId="15" borderId="1" xfId="1" applyFont="1" applyFill="1" applyBorder="1" applyProtection="1"/>
    <xf numFmtId="43" fontId="0" fillId="15" borderId="1" xfId="1" applyFont="1" applyFill="1" applyBorder="1" applyProtection="1"/>
    <xf numFmtId="0" fontId="3" fillId="11" borderId="1" xfId="0" applyFont="1" applyFill="1" applyBorder="1"/>
    <xf numFmtId="43" fontId="13" fillId="0" borderId="1" xfId="1" applyFont="1" applyFill="1" applyBorder="1" applyAlignment="1" applyProtection="1">
      <alignment horizontal="left" indent="1"/>
      <protection locked="0"/>
    </xf>
    <xf numFmtId="14" fontId="3" fillId="0" borderId="0" xfId="1" applyNumberFormat="1" applyFont="1" applyFill="1" applyBorder="1" applyAlignment="1" applyProtection="1">
      <alignment horizontal="center"/>
      <protection locked="0"/>
    </xf>
    <xf numFmtId="14" fontId="3" fillId="0" borderId="1" xfId="1" applyNumberFormat="1" applyFont="1" applyFill="1" applyBorder="1" applyAlignment="1" applyProtection="1">
      <alignment horizontal="center"/>
      <protection locked="0"/>
    </xf>
    <xf numFmtId="0" fontId="5" fillId="0" borderId="0" xfId="0" applyFont="1" applyAlignment="1">
      <alignment horizontal="center" vertical="center"/>
    </xf>
    <xf numFmtId="0" fontId="3" fillId="4" borderId="9" xfId="0" applyFont="1" applyFill="1" applyBorder="1" applyAlignment="1">
      <alignment horizontal="center"/>
    </xf>
    <xf numFmtId="0" fontId="0" fillId="0" borderId="0" xfId="0" applyAlignment="1">
      <alignment horizontal="left" wrapText="1"/>
    </xf>
    <xf numFmtId="0" fontId="3" fillId="4" borderId="9" xfId="0" applyFont="1" applyFill="1" applyBorder="1" applyAlignment="1"/>
    <xf numFmtId="14" fontId="0" fillId="0" borderId="1" xfId="0" applyNumberFormat="1" applyFill="1" applyBorder="1"/>
    <xf numFmtId="14" fontId="0" fillId="0" borderId="0" xfId="0" applyNumberFormat="1" applyFill="1" applyBorder="1"/>
    <xf numFmtId="14" fontId="12" fillId="0" borderId="1" xfId="0" applyNumberFormat="1" applyFont="1" applyFill="1" applyBorder="1" applyProtection="1">
      <protection locked="0"/>
    </xf>
    <xf numFmtId="165" fontId="12" fillId="0" borderId="1" xfId="1" applyNumberFormat="1" applyFont="1" applyFill="1" applyBorder="1" applyProtection="1">
      <protection locked="0"/>
    </xf>
    <xf numFmtId="165" fontId="12" fillId="0" borderId="0" xfId="1" applyNumberFormat="1" applyFont="1" applyFill="1" applyBorder="1" applyProtection="1">
      <protection locked="0"/>
    </xf>
    <xf numFmtId="0" fontId="3" fillId="17" borderId="9" xfId="0" applyFont="1" applyFill="1" applyBorder="1" applyAlignment="1"/>
    <xf numFmtId="14" fontId="0" fillId="17" borderId="1" xfId="0" applyNumberFormat="1" applyFill="1" applyBorder="1"/>
    <xf numFmtId="14" fontId="12" fillId="17" borderId="1" xfId="0" applyNumberFormat="1" applyFont="1" applyFill="1" applyBorder="1" applyProtection="1">
      <protection locked="0"/>
    </xf>
    <xf numFmtId="165" fontId="12" fillId="17" borderId="1" xfId="1" applyNumberFormat="1" applyFont="1" applyFill="1" applyBorder="1" applyProtection="1">
      <protection locked="0"/>
    </xf>
    <xf numFmtId="0" fontId="3" fillId="17" borderId="6" xfId="0" applyFont="1" applyFill="1" applyBorder="1"/>
    <xf numFmtId="43" fontId="12" fillId="17" borderId="1" xfId="1" applyFont="1" applyFill="1" applyBorder="1" applyProtection="1"/>
    <xf numFmtId="43" fontId="3" fillId="17" borderId="1" xfId="1" applyFont="1" applyFill="1" applyBorder="1" applyProtection="1"/>
    <xf numFmtId="0" fontId="3" fillId="18" borderId="9" xfId="0" applyFont="1" applyFill="1" applyBorder="1" applyAlignment="1"/>
    <xf numFmtId="0" fontId="5" fillId="0" borderId="0" xfId="0" applyFont="1" applyAlignment="1" applyProtection="1">
      <alignment vertical="center"/>
    </xf>
    <xf numFmtId="0" fontId="5" fillId="0" borderId="0" xfId="0" applyFont="1" applyAlignment="1" applyProtection="1">
      <alignment horizontal="center" vertical="center"/>
    </xf>
    <xf numFmtId="0" fontId="0" fillId="0" borderId="1" xfId="0" applyBorder="1" applyAlignment="1" applyProtection="1">
      <alignment horizontal="left" wrapText="1"/>
    </xf>
    <xf numFmtId="43" fontId="1" fillId="4" borderId="1" xfId="1" applyFont="1" applyFill="1" applyBorder="1" applyProtection="1"/>
    <xf numFmtId="0" fontId="2" fillId="3" borderId="1" xfId="0" applyFont="1" applyFill="1" applyBorder="1" applyProtection="1"/>
    <xf numFmtId="0" fontId="2" fillId="3" borderId="1" xfId="0" applyFont="1" applyFill="1" applyBorder="1" applyAlignment="1" applyProtection="1">
      <alignment horizontal="right" wrapText="1"/>
    </xf>
    <xf numFmtId="0" fontId="0" fillId="0" borderId="1" xfId="0" applyBorder="1" applyAlignment="1" applyProtection="1">
      <alignment horizontal="left" wrapText="1" indent="1"/>
    </xf>
    <xf numFmtId="0" fontId="0" fillId="0" borderId="0" xfId="0" applyFill="1" applyBorder="1" applyProtection="1"/>
    <xf numFmtId="43" fontId="13" fillId="0" borderId="0" xfId="1" applyFont="1" applyFill="1" applyBorder="1" applyProtection="1"/>
    <xf numFmtId="0" fontId="4" fillId="3" borderId="5" xfId="0" applyFont="1" applyFill="1" applyBorder="1" applyAlignment="1" applyProtection="1">
      <alignment horizontal="right" wrapText="1"/>
    </xf>
    <xf numFmtId="0" fontId="3" fillId="0" borderId="0" xfId="0" applyFont="1" applyBorder="1" applyAlignment="1" applyProtection="1">
      <alignment horizontal="right"/>
    </xf>
    <xf numFmtId="0" fontId="0" fillId="0" borderId="0" xfId="0" applyFill="1" applyProtection="1"/>
    <xf numFmtId="164" fontId="0" fillId="0" borderId="0" xfId="0" applyNumberFormat="1" applyProtection="1"/>
    <xf numFmtId="43" fontId="0" fillId="0" borderId="0" xfId="0" applyNumberFormat="1" applyProtection="1"/>
    <xf numFmtId="0" fontId="3" fillId="0" borderId="1" xfId="0" applyFont="1" applyBorder="1" applyAlignment="1" applyProtection="1">
      <alignment horizontal="right" indent="1"/>
    </xf>
    <xf numFmtId="43" fontId="3" fillId="16" borderId="1" xfId="1" applyFont="1" applyFill="1" applyBorder="1" applyProtection="1"/>
    <xf numFmtId="0" fontId="3" fillId="0" borderId="1" xfId="0" applyFont="1" applyBorder="1" applyAlignment="1" applyProtection="1">
      <alignment horizontal="left" indent="1"/>
    </xf>
    <xf numFmtId="0" fontId="0" fillId="0" borderId="0" xfId="0" applyFill="1" applyBorder="1" applyAlignment="1" applyProtection="1"/>
    <xf numFmtId="0" fontId="0" fillId="0" borderId="0" xfId="0" applyFont="1" applyProtection="1"/>
    <xf numFmtId="14" fontId="12" fillId="4" borderId="1" xfId="0" applyNumberFormat="1" applyFont="1" applyFill="1" applyBorder="1" applyProtection="1"/>
    <xf numFmtId="14" fontId="0" fillId="0" borderId="1" xfId="0" applyNumberFormat="1" applyFill="1" applyBorder="1" applyProtection="1">
      <protection locked="0"/>
    </xf>
    <xf numFmtId="165" fontId="0" fillId="0" borderId="1" xfId="1" applyNumberFormat="1" applyFont="1" applyFill="1" applyBorder="1" applyProtection="1">
      <protection locked="0"/>
    </xf>
    <xf numFmtId="49" fontId="0" fillId="0" borderId="0" xfId="0" applyNumberFormat="1"/>
    <xf numFmtId="0" fontId="0" fillId="0" borderId="0" xfId="0" applyAlignment="1">
      <alignment horizontal="right" vertical="top"/>
    </xf>
    <xf numFmtId="167" fontId="0" fillId="0" borderId="0" xfId="0" applyNumberFormat="1"/>
    <xf numFmtId="2" fontId="0" fillId="0" borderId="0" xfId="0" applyNumberFormat="1"/>
    <xf numFmtId="168" fontId="0" fillId="0" borderId="0" xfId="0" applyNumberFormat="1"/>
    <xf numFmtId="169" fontId="0" fillId="0" borderId="0" xfId="0" applyNumberFormat="1"/>
    <xf numFmtId="0" fontId="8" fillId="0" borderId="0" xfId="0" applyFont="1" applyAlignment="1" applyProtection="1">
      <alignment horizontal="right"/>
    </xf>
    <xf numFmtId="13" fontId="0" fillId="0" borderId="0" xfId="0" applyNumberFormat="1"/>
    <xf numFmtId="0" fontId="0" fillId="0" borderId="1" xfId="0" applyBorder="1" applyAlignment="1">
      <alignment horizontal="left" wrapText="1" indent="1"/>
    </xf>
    <xf numFmtId="43" fontId="1" fillId="0" borderId="1" xfId="1" applyFont="1" applyFill="1" applyBorder="1" applyProtection="1">
      <protection locked="0"/>
    </xf>
    <xf numFmtId="43" fontId="1" fillId="4" borderId="1" xfId="1" applyNumberFormat="1" applyFont="1" applyFill="1" applyBorder="1"/>
    <xf numFmtId="0" fontId="12" fillId="2" borderId="1" xfId="0" applyFont="1" applyFill="1" applyBorder="1" applyAlignment="1" applyProtection="1">
      <alignment horizontal="left" indent="1"/>
    </xf>
    <xf numFmtId="0" fontId="12" fillId="2" borderId="5" xfId="0" applyFont="1" applyFill="1" applyBorder="1" applyAlignment="1" applyProtection="1">
      <alignment horizontal="left" indent="1"/>
    </xf>
    <xf numFmtId="0" fontId="0" fillId="0" borderId="0" xfId="0"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3" fillId="0" borderId="0" xfId="0" applyFont="1" applyAlignment="1">
      <alignment horizontal="left" wrapText="1"/>
    </xf>
    <xf numFmtId="0" fontId="17" fillId="14" borderId="0" xfId="0" applyFont="1" applyFill="1" applyAlignment="1" applyProtection="1">
      <alignment horizontal="center"/>
      <protection locked="0"/>
    </xf>
    <xf numFmtId="0" fontId="0" fillId="0" borderId="0" xfId="2" applyNumberFormat="1" applyFont="1" applyAlignment="1" applyProtection="1">
      <alignment horizontal="center" wrapText="1"/>
    </xf>
    <xf numFmtId="0" fontId="11" fillId="0" borderId="0" xfId="0" applyFont="1" applyAlignment="1">
      <alignment horizontal="center"/>
    </xf>
    <xf numFmtId="0" fontId="5" fillId="0" borderId="0" xfId="0" applyFont="1" applyAlignment="1">
      <alignment horizontal="center" vertical="center"/>
    </xf>
    <xf numFmtId="0" fontId="8" fillId="0" borderId="0" xfId="0" applyFont="1" applyAlignment="1" applyProtection="1">
      <alignment horizontal="right"/>
    </xf>
    <xf numFmtId="0" fontId="8" fillId="0" borderId="10" xfId="0" applyFont="1" applyBorder="1" applyAlignment="1" applyProtection="1">
      <alignment horizontal="right"/>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43" fontId="2" fillId="3" borderId="4" xfId="1" applyFont="1" applyFill="1" applyBorder="1" applyAlignment="1">
      <alignment horizontal="center" wrapText="1"/>
    </xf>
    <xf numFmtId="43" fontId="2" fillId="3" borderId="5" xfId="1" applyFont="1" applyFill="1" applyBorder="1" applyAlignment="1">
      <alignment horizontal="center" wrapText="1"/>
    </xf>
    <xf numFmtId="43" fontId="2" fillId="3" borderId="2" xfId="1" applyFont="1" applyFill="1" applyBorder="1" applyAlignment="1">
      <alignment horizontal="center" wrapText="1"/>
    </xf>
    <xf numFmtId="43" fontId="0" fillId="0" borderId="0" xfId="1" applyFont="1" applyBorder="1" applyAlignment="1">
      <alignment horizontal="right"/>
    </xf>
    <xf numFmtId="43" fontId="0" fillId="0" borderId="3" xfId="1" applyFont="1" applyBorder="1" applyAlignment="1">
      <alignment horizontal="center"/>
    </xf>
    <xf numFmtId="43" fontId="0" fillId="0" borderId="7" xfId="1" applyFont="1" applyBorder="1" applyAlignment="1">
      <alignment horizontal="center"/>
    </xf>
    <xf numFmtId="43" fontId="5" fillId="0" borderId="0" xfId="1" applyFont="1" applyAlignment="1">
      <alignment horizontal="center" vertical="center"/>
    </xf>
    <xf numFmtId="43" fontId="18" fillId="0" borderId="0" xfId="1" applyFont="1" applyAlignment="1">
      <alignment horizontal="center" vertical="center"/>
    </xf>
    <xf numFmtId="0" fontId="0" fillId="0" borderId="0" xfId="0" applyAlignment="1">
      <alignment horizontal="center"/>
    </xf>
    <xf numFmtId="43" fontId="2" fillId="3" borderId="2" xfId="1" applyFont="1" applyFill="1" applyBorder="1" applyAlignment="1">
      <alignment horizontal="center" vertical="center" wrapText="1"/>
    </xf>
    <xf numFmtId="43" fontId="2" fillId="3" borderId="4" xfId="1" applyFont="1" applyFill="1" applyBorder="1" applyAlignment="1">
      <alignment horizontal="center" vertical="center" wrapText="1"/>
    </xf>
    <xf numFmtId="0" fontId="2" fillId="3" borderId="2" xfId="0" applyFont="1" applyFill="1" applyBorder="1" applyAlignment="1">
      <alignment horizontal="center" wrapText="1"/>
    </xf>
    <xf numFmtId="0" fontId="3" fillId="11" borderId="9" xfId="0" applyFont="1" applyFill="1" applyBorder="1" applyAlignment="1">
      <alignment horizontal="center"/>
    </xf>
    <xf numFmtId="0" fontId="3" fillId="4" borderId="9" xfId="0" applyFont="1" applyFill="1" applyBorder="1" applyAlignment="1">
      <alignment horizontal="center"/>
    </xf>
    <xf numFmtId="0" fontId="5" fillId="0" borderId="0" xfId="0" applyFont="1" applyAlignment="1" applyProtection="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95251</xdr:rowOff>
    </xdr:from>
    <xdr:to>
      <xdr:col>7</xdr:col>
      <xdr:colOff>65138</xdr:colOff>
      <xdr:row>5</xdr:row>
      <xdr:rowOff>285751</xdr:rowOff>
    </xdr:to>
    <xdr:pic>
      <xdr:nvPicPr>
        <xdr:cNvPr id="3" name="Picture 2">
          <a:extLst>
            <a:ext uri="{FF2B5EF4-FFF2-40B4-BE49-F238E27FC236}">
              <a16:creationId xmlns:a16="http://schemas.microsoft.com/office/drawing/2014/main" id="{9D04363B-BB5C-42CE-B58F-89173DE09D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1"/>
          <a:ext cx="6332588" cy="1143000"/>
        </a:xfrm>
        <a:prstGeom prst="rect">
          <a:avLst/>
        </a:prstGeom>
      </xdr:spPr>
    </xdr:pic>
    <xdr:clientData/>
  </xdr:twoCellAnchor>
  <xdr:twoCellAnchor editAs="oneCell">
    <xdr:from>
      <xdr:col>0</xdr:col>
      <xdr:colOff>0</xdr:colOff>
      <xdr:row>0</xdr:row>
      <xdr:rowOff>95251</xdr:rowOff>
    </xdr:from>
    <xdr:to>
      <xdr:col>7</xdr:col>
      <xdr:colOff>65138</xdr:colOff>
      <xdr:row>5</xdr:row>
      <xdr:rowOff>457201</xdr:rowOff>
    </xdr:to>
    <xdr:pic>
      <xdr:nvPicPr>
        <xdr:cNvPr id="4" name="Picture 3">
          <a:extLst>
            <a:ext uri="{FF2B5EF4-FFF2-40B4-BE49-F238E27FC236}">
              <a16:creationId xmlns:a16="http://schemas.microsoft.com/office/drawing/2014/main" id="{8C11C2AA-4A2A-4FE6-9D56-E9C54E54C6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1"/>
          <a:ext cx="6332588" cy="1314450"/>
        </a:xfrm>
        <a:prstGeom prst="rect">
          <a:avLst/>
        </a:prstGeom>
      </xdr:spPr>
    </xdr:pic>
    <xdr:clientData/>
  </xdr:twoCellAnchor>
  <xdr:twoCellAnchor editAs="oneCell">
    <xdr:from>
      <xdr:col>0</xdr:col>
      <xdr:colOff>0</xdr:colOff>
      <xdr:row>0</xdr:row>
      <xdr:rowOff>95251</xdr:rowOff>
    </xdr:from>
    <xdr:to>
      <xdr:col>7</xdr:col>
      <xdr:colOff>65138</xdr:colOff>
      <xdr:row>5</xdr:row>
      <xdr:rowOff>457201</xdr:rowOff>
    </xdr:to>
    <xdr:pic>
      <xdr:nvPicPr>
        <xdr:cNvPr id="5" name="Picture 4">
          <a:extLst>
            <a:ext uri="{FF2B5EF4-FFF2-40B4-BE49-F238E27FC236}">
              <a16:creationId xmlns:a16="http://schemas.microsoft.com/office/drawing/2014/main" id="{2A4F62C0-4175-4B57-BE71-E12E75F0EE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1"/>
          <a:ext cx="6332588" cy="1314450"/>
        </a:xfrm>
        <a:prstGeom prst="rect">
          <a:avLst/>
        </a:prstGeom>
      </xdr:spPr>
    </xdr:pic>
    <xdr:clientData/>
  </xdr:twoCellAnchor>
  <xdr:twoCellAnchor editAs="oneCell">
    <xdr:from>
      <xdr:col>0</xdr:col>
      <xdr:colOff>0</xdr:colOff>
      <xdr:row>0</xdr:row>
      <xdr:rowOff>95251</xdr:rowOff>
    </xdr:from>
    <xdr:to>
      <xdr:col>7</xdr:col>
      <xdr:colOff>65138</xdr:colOff>
      <xdr:row>5</xdr:row>
      <xdr:rowOff>628651</xdr:rowOff>
    </xdr:to>
    <xdr:pic>
      <xdr:nvPicPr>
        <xdr:cNvPr id="6" name="Picture 5">
          <a:extLst>
            <a:ext uri="{FF2B5EF4-FFF2-40B4-BE49-F238E27FC236}">
              <a16:creationId xmlns:a16="http://schemas.microsoft.com/office/drawing/2014/main" id="{5580ECCB-5DFE-4D1C-A973-C770C138E0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1"/>
          <a:ext cx="6332588" cy="1485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428625</xdr:colOff>
      <xdr:row>0</xdr:row>
      <xdr:rowOff>152400</xdr:rowOff>
    </xdr:from>
    <xdr:to>
      <xdr:col>13</xdr:col>
      <xdr:colOff>0</xdr:colOff>
      <xdr:row>0</xdr:row>
      <xdr:rowOff>1181100</xdr:rowOff>
    </xdr:to>
    <xdr:pic>
      <xdr:nvPicPr>
        <xdr:cNvPr id="2" name="Picture 1">
          <a:extLst>
            <a:ext uri="{FF2B5EF4-FFF2-40B4-BE49-F238E27FC236}">
              <a16:creationId xmlns:a16="http://schemas.microsoft.com/office/drawing/2014/main" id="{C86C064A-0C54-4111-908B-9ADA645E1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52400"/>
          <a:ext cx="61150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1491583</xdr:colOff>
      <xdr:row>2</xdr:row>
      <xdr:rowOff>47625</xdr:rowOff>
    </xdr:to>
    <xdr:pic>
      <xdr:nvPicPr>
        <xdr:cNvPr id="2" name="Picture 1">
          <a:extLst>
            <a:ext uri="{FF2B5EF4-FFF2-40B4-BE49-F238E27FC236}">
              <a16:creationId xmlns:a16="http://schemas.microsoft.com/office/drawing/2014/main" id="{ED566165-E37B-45BE-813E-0193293051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6015958" cy="1085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3</xdr:col>
      <xdr:colOff>910558</xdr:colOff>
      <xdr:row>2</xdr:row>
      <xdr:rowOff>47625</xdr:rowOff>
    </xdr:to>
    <xdr:pic>
      <xdr:nvPicPr>
        <xdr:cNvPr id="2" name="Picture 1">
          <a:extLst>
            <a:ext uri="{FF2B5EF4-FFF2-40B4-BE49-F238E27FC236}">
              <a16:creationId xmlns:a16="http://schemas.microsoft.com/office/drawing/2014/main" id="{D2B880F2-49BA-4A8E-8DDB-1D386B4B0A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6015958" cy="1085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300958</xdr:colOff>
      <xdr:row>2</xdr:row>
      <xdr:rowOff>47625</xdr:rowOff>
    </xdr:to>
    <xdr:pic>
      <xdr:nvPicPr>
        <xdr:cNvPr id="2" name="Picture 1">
          <a:extLst>
            <a:ext uri="{FF2B5EF4-FFF2-40B4-BE49-F238E27FC236}">
              <a16:creationId xmlns:a16="http://schemas.microsoft.com/office/drawing/2014/main" id="{A5DC48F0-DA04-46A1-8426-38ACEB40F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6015958" cy="1085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38100</xdr:rowOff>
    </xdr:from>
    <xdr:to>
      <xdr:col>7</xdr:col>
      <xdr:colOff>819150</xdr:colOff>
      <xdr:row>3</xdr:row>
      <xdr:rowOff>446484</xdr:rowOff>
    </xdr:to>
    <xdr:pic>
      <xdr:nvPicPr>
        <xdr:cNvPr id="2" name="Picture 1">
          <a:extLst>
            <a:ext uri="{FF2B5EF4-FFF2-40B4-BE49-F238E27FC236}">
              <a16:creationId xmlns:a16="http://schemas.microsoft.com/office/drawing/2014/main" id="{EEC63B70-B91D-42CB-839B-8FED682C21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0487025" cy="1122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76200</xdr:rowOff>
    </xdr:from>
    <xdr:to>
      <xdr:col>20</xdr:col>
      <xdr:colOff>775879</xdr:colOff>
      <xdr:row>1</xdr:row>
      <xdr:rowOff>123825</xdr:rowOff>
    </xdr:to>
    <xdr:pic>
      <xdr:nvPicPr>
        <xdr:cNvPr id="2" name="Picture 1">
          <a:extLst>
            <a:ext uri="{FF2B5EF4-FFF2-40B4-BE49-F238E27FC236}">
              <a16:creationId xmlns:a16="http://schemas.microsoft.com/office/drawing/2014/main" id="{CF81CBD0-36C7-4F1E-803D-2B04DADD2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5490754"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0</xdr:row>
      <xdr:rowOff>38100</xdr:rowOff>
    </xdr:from>
    <xdr:to>
      <xdr:col>4</xdr:col>
      <xdr:colOff>819150</xdr:colOff>
      <xdr:row>3</xdr:row>
      <xdr:rowOff>446484</xdr:rowOff>
    </xdr:to>
    <xdr:pic>
      <xdr:nvPicPr>
        <xdr:cNvPr id="2" name="Picture 1">
          <a:extLst>
            <a:ext uri="{FF2B5EF4-FFF2-40B4-BE49-F238E27FC236}">
              <a16:creationId xmlns:a16="http://schemas.microsoft.com/office/drawing/2014/main" id="{5B1F138F-A49A-4668-80F3-8225D9C6B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0344150" cy="1122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38100</xdr:rowOff>
    </xdr:from>
    <xdr:to>
      <xdr:col>5</xdr:col>
      <xdr:colOff>819150</xdr:colOff>
      <xdr:row>3</xdr:row>
      <xdr:rowOff>446484</xdr:rowOff>
    </xdr:to>
    <xdr:pic>
      <xdr:nvPicPr>
        <xdr:cNvPr id="2" name="Picture 1">
          <a:extLst>
            <a:ext uri="{FF2B5EF4-FFF2-40B4-BE49-F238E27FC236}">
              <a16:creationId xmlns:a16="http://schemas.microsoft.com/office/drawing/2014/main" id="{50BE7185-C66B-430F-8078-E086C5ECD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7410450" cy="1122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47625</xdr:rowOff>
    </xdr:from>
    <xdr:to>
      <xdr:col>21</xdr:col>
      <xdr:colOff>619125</xdr:colOff>
      <xdr:row>4</xdr:row>
      <xdr:rowOff>142875</xdr:rowOff>
    </xdr:to>
    <xdr:pic>
      <xdr:nvPicPr>
        <xdr:cNvPr id="3" name="Picture 1">
          <a:extLst>
            <a:ext uri="{FF2B5EF4-FFF2-40B4-BE49-F238E27FC236}">
              <a16:creationId xmlns:a16="http://schemas.microsoft.com/office/drawing/2014/main" id="{0F8928C2-3CB2-4B4B-B8D2-9972D479A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59436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428625</xdr:colOff>
      <xdr:row>0</xdr:row>
      <xdr:rowOff>152400</xdr:rowOff>
    </xdr:from>
    <xdr:to>
      <xdr:col>15</xdr:col>
      <xdr:colOff>47625</xdr:colOff>
      <xdr:row>0</xdr:row>
      <xdr:rowOff>1181100</xdr:rowOff>
    </xdr:to>
    <xdr:pic>
      <xdr:nvPicPr>
        <xdr:cNvPr id="3" name="Picture 1">
          <a:extLst>
            <a:ext uri="{FF2B5EF4-FFF2-40B4-BE49-F238E27FC236}">
              <a16:creationId xmlns:a16="http://schemas.microsoft.com/office/drawing/2014/main" id="{C18F0D64-CCBA-4492-A222-DCE0FB41C0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52400"/>
          <a:ext cx="59436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4A831-9D62-45E4-92A8-8B9DC8CDFE64}">
  <sheetPr>
    <pageSetUpPr fitToPage="1"/>
  </sheetPr>
  <dimension ref="A2:K90"/>
  <sheetViews>
    <sheetView showGridLines="0" workbookViewId="0">
      <selection activeCell="A77" sqref="A77"/>
    </sheetView>
  </sheetViews>
  <sheetFormatPr defaultRowHeight="15" x14ac:dyDescent="0.25"/>
  <cols>
    <col min="1" max="2" width="5.7109375" customWidth="1"/>
    <col min="3" max="3" width="18.7109375" customWidth="1"/>
    <col min="4" max="4" width="22.5703125" customWidth="1"/>
    <col min="5" max="5" width="18.7109375" customWidth="1"/>
    <col min="6" max="6" width="15.5703125" customWidth="1"/>
    <col min="7" max="7" width="7" customWidth="1"/>
    <col min="10" max="10" width="9.140625" style="64"/>
  </cols>
  <sheetData>
    <row r="2" spans="1:11" x14ac:dyDescent="0.25">
      <c r="F2" s="59"/>
    </row>
    <row r="3" spans="1:11" x14ac:dyDescent="0.25">
      <c r="F3" s="59"/>
    </row>
    <row r="4" spans="1:11" x14ac:dyDescent="0.25">
      <c r="F4" s="59"/>
    </row>
    <row r="5" spans="1:11" x14ac:dyDescent="0.25">
      <c r="F5" s="59"/>
    </row>
    <row r="6" spans="1:11" ht="53.25" customHeight="1" x14ac:dyDescent="0.25">
      <c r="F6" s="65"/>
    </row>
    <row r="7" spans="1:11" ht="27.75" customHeight="1" x14ac:dyDescent="0.35">
      <c r="A7" s="177" t="s">
        <v>33</v>
      </c>
      <c r="B7" s="177"/>
      <c r="C7" s="177"/>
      <c r="D7" s="177"/>
      <c r="E7" s="177"/>
      <c r="F7" s="177"/>
      <c r="G7" s="177"/>
      <c r="K7" s="66"/>
    </row>
    <row r="9" spans="1:11" ht="96.75" customHeight="1" x14ac:dyDescent="0.25">
      <c r="A9" s="178" t="s">
        <v>209</v>
      </c>
      <c r="B9" s="178"/>
      <c r="C9" s="178"/>
      <c r="D9" s="178"/>
      <c r="E9" s="178"/>
      <c r="F9" s="178"/>
      <c r="G9" s="178"/>
    </row>
    <row r="10" spans="1:11" x14ac:dyDescent="0.25">
      <c r="E10" s="160"/>
    </row>
    <row r="11" spans="1:11" ht="18.75" x14ac:dyDescent="0.3">
      <c r="A11" s="179" t="s">
        <v>36</v>
      </c>
      <c r="B11" s="179"/>
      <c r="C11" s="179"/>
      <c r="D11" s="179"/>
      <c r="E11" s="179"/>
      <c r="F11" s="179"/>
      <c r="G11" s="179"/>
    </row>
    <row r="12" spans="1:11" x14ac:dyDescent="0.25">
      <c r="A12" s="174" t="s">
        <v>250</v>
      </c>
      <c r="B12" s="174"/>
      <c r="C12" s="174"/>
      <c r="D12" s="174"/>
      <c r="E12" s="174"/>
      <c r="F12" s="174"/>
      <c r="G12" s="174"/>
    </row>
    <row r="13" spans="1:11" x14ac:dyDescent="0.25">
      <c r="A13" s="161" t="s">
        <v>37</v>
      </c>
      <c r="B13" t="s">
        <v>152</v>
      </c>
    </row>
    <row r="14" spans="1:11" x14ac:dyDescent="0.25">
      <c r="A14" s="161" t="s">
        <v>38</v>
      </c>
      <c r="B14" t="s">
        <v>153</v>
      </c>
    </row>
    <row r="15" spans="1:11" x14ac:dyDescent="0.25">
      <c r="A15" s="161" t="s">
        <v>39</v>
      </c>
      <c r="B15" s="174" t="s">
        <v>154</v>
      </c>
      <c r="C15" s="174"/>
      <c r="D15" s="174"/>
      <c r="E15" s="174"/>
      <c r="F15" s="174"/>
    </row>
    <row r="16" spans="1:11" x14ac:dyDescent="0.25">
      <c r="A16" s="161" t="s">
        <v>43</v>
      </c>
      <c r="B16" s="174" t="s">
        <v>251</v>
      </c>
      <c r="C16" s="174"/>
      <c r="D16" s="174"/>
      <c r="E16" s="174"/>
      <c r="F16" s="174"/>
    </row>
    <row r="17" spans="1:7" ht="29.25" customHeight="1" x14ac:dyDescent="0.25">
      <c r="A17" s="161" t="s">
        <v>44</v>
      </c>
      <c r="B17" s="174" t="s">
        <v>40</v>
      </c>
      <c r="C17" s="174"/>
      <c r="D17" s="174"/>
      <c r="E17" s="174"/>
      <c r="F17" s="174"/>
    </row>
    <row r="18" spans="1:7" ht="12.75" customHeight="1" x14ac:dyDescent="0.25"/>
    <row r="19" spans="1:7" ht="27" customHeight="1" x14ac:dyDescent="0.25">
      <c r="A19" s="174" t="s">
        <v>252</v>
      </c>
      <c r="B19" s="174"/>
      <c r="C19" s="174"/>
      <c r="D19" s="174"/>
      <c r="E19" s="174"/>
      <c r="F19" s="174"/>
      <c r="G19" s="174"/>
    </row>
    <row r="20" spans="1:7" ht="28.5" customHeight="1" x14ac:dyDescent="0.25">
      <c r="A20" s="161" t="s">
        <v>37</v>
      </c>
      <c r="B20" s="174" t="s">
        <v>253</v>
      </c>
      <c r="C20" s="174"/>
      <c r="D20" s="174"/>
      <c r="E20" s="174"/>
      <c r="F20" s="174"/>
    </row>
    <row r="21" spans="1:7" ht="29.25" customHeight="1" x14ac:dyDescent="0.25">
      <c r="A21" s="161" t="s">
        <v>38</v>
      </c>
      <c r="B21" s="174" t="s">
        <v>40</v>
      </c>
      <c r="C21" s="174"/>
      <c r="D21" s="174"/>
      <c r="E21" s="174"/>
      <c r="F21" s="174"/>
    </row>
    <row r="22" spans="1:7" ht="15.75" customHeight="1" x14ac:dyDescent="0.25">
      <c r="A22" s="173"/>
      <c r="B22" s="173"/>
      <c r="C22" s="173"/>
      <c r="D22" s="173"/>
      <c r="E22" s="173"/>
      <c r="F22" s="173"/>
      <c r="G22" s="173"/>
    </row>
    <row r="23" spans="1:7" ht="46.5" customHeight="1" x14ac:dyDescent="0.25">
      <c r="A23" s="174" t="s">
        <v>254</v>
      </c>
      <c r="B23" s="174"/>
      <c r="C23" s="174"/>
      <c r="D23" s="174"/>
      <c r="E23" s="174"/>
      <c r="F23" s="174"/>
      <c r="G23" s="174"/>
    </row>
    <row r="24" spans="1:7" ht="31.5" customHeight="1" x14ac:dyDescent="0.25">
      <c r="A24" s="161" t="s">
        <v>37</v>
      </c>
      <c r="B24" s="174" t="s">
        <v>164</v>
      </c>
      <c r="C24" s="174"/>
      <c r="D24" s="174"/>
      <c r="E24" s="174"/>
      <c r="F24" s="174"/>
    </row>
    <row r="25" spans="1:7" ht="78" customHeight="1" x14ac:dyDescent="0.25">
      <c r="A25" s="161" t="s">
        <v>38</v>
      </c>
      <c r="B25" s="174" t="s">
        <v>165</v>
      </c>
      <c r="C25" s="174"/>
      <c r="D25" s="174"/>
      <c r="E25" s="174"/>
      <c r="F25" s="174"/>
    </row>
    <row r="26" spans="1:7" ht="30.75" customHeight="1" x14ac:dyDescent="0.25">
      <c r="A26" s="161" t="s">
        <v>39</v>
      </c>
      <c r="B26" s="174" t="s">
        <v>255</v>
      </c>
      <c r="C26" s="174"/>
      <c r="D26" s="174"/>
      <c r="E26" s="174"/>
      <c r="F26" s="174"/>
    </row>
    <row r="27" spans="1:7" x14ac:dyDescent="0.25">
      <c r="B27" s="161" t="s">
        <v>50</v>
      </c>
      <c r="C27" s="174" t="s">
        <v>166</v>
      </c>
      <c r="D27" s="174"/>
      <c r="E27" s="174"/>
      <c r="F27" s="174"/>
    </row>
    <row r="28" spans="1:7" x14ac:dyDescent="0.25">
      <c r="B28" s="161" t="s">
        <v>51</v>
      </c>
      <c r="C28" s="174" t="s">
        <v>167</v>
      </c>
      <c r="D28" s="174"/>
      <c r="E28" s="174"/>
      <c r="F28" s="174"/>
    </row>
    <row r="29" spans="1:7" ht="48.75" customHeight="1" x14ac:dyDescent="0.25">
      <c r="B29" s="161" t="s">
        <v>52</v>
      </c>
      <c r="C29" s="175" t="s">
        <v>168</v>
      </c>
      <c r="D29" s="175"/>
      <c r="E29" s="175"/>
      <c r="F29" s="175"/>
    </row>
    <row r="30" spans="1:7" ht="30.75" customHeight="1" x14ac:dyDescent="0.25">
      <c r="B30" s="161" t="s">
        <v>53</v>
      </c>
      <c r="C30" s="174" t="s">
        <v>195</v>
      </c>
      <c r="D30" s="174"/>
      <c r="E30" s="174"/>
      <c r="F30" s="174"/>
    </row>
    <row r="31" spans="1:7" ht="34.5" customHeight="1" x14ac:dyDescent="0.25">
      <c r="B31" s="161" t="s">
        <v>188</v>
      </c>
      <c r="C31" s="175" t="s">
        <v>169</v>
      </c>
      <c r="D31" s="175"/>
      <c r="E31" s="175"/>
      <c r="F31" s="175"/>
    </row>
    <row r="32" spans="1:7" ht="28.5" customHeight="1" x14ac:dyDescent="0.25">
      <c r="B32" s="161" t="s">
        <v>189</v>
      </c>
      <c r="C32" s="174" t="s">
        <v>170</v>
      </c>
      <c r="D32" s="174"/>
      <c r="E32" s="174"/>
      <c r="F32" s="174"/>
    </row>
    <row r="33" spans="1:7" ht="44.25" customHeight="1" x14ac:dyDescent="0.25">
      <c r="B33" s="161" t="s">
        <v>190</v>
      </c>
      <c r="C33" s="174" t="s">
        <v>171</v>
      </c>
      <c r="D33" s="174"/>
      <c r="E33" s="174"/>
      <c r="F33" s="174"/>
    </row>
    <row r="34" spans="1:7" x14ac:dyDescent="0.25">
      <c r="B34" s="161"/>
      <c r="C34" s="173"/>
      <c r="D34" s="173" t="s">
        <v>172</v>
      </c>
      <c r="E34" s="173"/>
      <c r="F34" s="173"/>
    </row>
    <row r="35" spans="1:7" x14ac:dyDescent="0.25">
      <c r="B35" s="161"/>
      <c r="C35" s="173"/>
      <c r="D35" s="173" t="s">
        <v>173</v>
      </c>
      <c r="E35" s="173"/>
      <c r="F35" s="173"/>
    </row>
    <row r="36" spans="1:7" x14ac:dyDescent="0.25">
      <c r="B36" s="161"/>
      <c r="C36" s="173"/>
      <c r="D36" s="173" t="s">
        <v>174</v>
      </c>
      <c r="E36" s="173"/>
      <c r="F36" s="173"/>
    </row>
    <row r="37" spans="1:7" ht="84" customHeight="1" x14ac:dyDescent="0.25">
      <c r="B37" s="161" t="s">
        <v>191</v>
      </c>
      <c r="C37" s="175" t="s">
        <v>256</v>
      </c>
      <c r="D37" s="175"/>
      <c r="E37" s="175"/>
      <c r="F37" s="175"/>
    </row>
    <row r="38" spans="1:7" ht="92.25" customHeight="1" x14ac:dyDescent="0.25">
      <c r="B38" s="161" t="s">
        <v>192</v>
      </c>
      <c r="C38" s="174" t="s">
        <v>257</v>
      </c>
      <c r="D38" s="174"/>
      <c r="E38" s="174"/>
      <c r="F38" s="174"/>
    </row>
    <row r="39" spans="1:7" ht="45" customHeight="1" x14ac:dyDescent="0.25">
      <c r="B39" s="161"/>
      <c r="C39" s="173"/>
      <c r="D39" s="173"/>
      <c r="E39" s="173"/>
      <c r="F39" s="173"/>
    </row>
    <row r="40" spans="1:7" ht="33" customHeight="1" x14ac:dyDescent="0.25">
      <c r="A40" s="174" t="s">
        <v>258</v>
      </c>
      <c r="B40" s="174"/>
      <c r="C40" s="174"/>
      <c r="D40" s="174"/>
      <c r="E40" s="174"/>
      <c r="F40" s="174"/>
      <c r="G40" s="174"/>
    </row>
    <row r="41" spans="1:7" ht="63" customHeight="1" x14ac:dyDescent="0.25">
      <c r="A41" s="161" t="s">
        <v>37</v>
      </c>
      <c r="B41" s="174" t="s">
        <v>259</v>
      </c>
      <c r="C41" s="174"/>
      <c r="D41" s="174"/>
      <c r="E41" s="174"/>
      <c r="F41" s="174"/>
    </row>
    <row r="42" spans="1:7" ht="33.75" customHeight="1" x14ac:dyDescent="0.25">
      <c r="A42" s="161" t="s">
        <v>38</v>
      </c>
      <c r="B42" s="174" t="s">
        <v>260</v>
      </c>
      <c r="C42" s="174"/>
      <c r="D42" s="174"/>
      <c r="E42" s="174"/>
      <c r="F42" s="174"/>
    </row>
    <row r="43" spans="1:7" ht="45.75" customHeight="1" x14ac:dyDescent="0.25">
      <c r="A43" s="161"/>
      <c r="B43" s="161" t="s">
        <v>50</v>
      </c>
      <c r="C43" s="174" t="s">
        <v>275</v>
      </c>
      <c r="D43" s="174"/>
      <c r="E43" s="174"/>
      <c r="F43" s="174"/>
    </row>
    <row r="44" spans="1:7" x14ac:dyDescent="0.25">
      <c r="A44" s="161"/>
      <c r="B44" s="161" t="s">
        <v>51</v>
      </c>
      <c r="C44" s="174" t="s">
        <v>175</v>
      </c>
      <c r="D44" s="174"/>
      <c r="E44" s="174"/>
      <c r="F44" s="174"/>
    </row>
    <row r="45" spans="1:7" x14ac:dyDescent="0.25">
      <c r="A45" s="161"/>
      <c r="B45" s="161" t="s">
        <v>52</v>
      </c>
      <c r="C45" s="174" t="s">
        <v>176</v>
      </c>
      <c r="D45" s="174"/>
      <c r="E45" s="174"/>
      <c r="F45" s="174"/>
    </row>
    <row r="46" spans="1:7" ht="32.25" customHeight="1" x14ac:dyDescent="0.25">
      <c r="A46" s="161"/>
      <c r="B46" s="161" t="s">
        <v>53</v>
      </c>
      <c r="C46" s="174" t="s">
        <v>177</v>
      </c>
      <c r="D46" s="174"/>
      <c r="E46" s="174"/>
      <c r="F46" s="174"/>
    </row>
    <row r="47" spans="1:7" ht="32.25" customHeight="1" x14ac:dyDescent="0.25">
      <c r="A47" s="161"/>
      <c r="B47" s="161"/>
      <c r="C47" s="174"/>
      <c r="D47" s="174"/>
      <c r="E47" s="174"/>
      <c r="F47" s="174"/>
    </row>
    <row r="48" spans="1:7" ht="46.5" customHeight="1" x14ac:dyDescent="0.25">
      <c r="A48" s="174" t="s">
        <v>261</v>
      </c>
      <c r="B48" s="174"/>
      <c r="C48" s="174"/>
      <c r="D48" s="174"/>
      <c r="E48" s="174"/>
      <c r="F48" s="174"/>
      <c r="G48" s="174"/>
    </row>
    <row r="49" spans="1:7" x14ac:dyDescent="0.25">
      <c r="A49" s="161" t="s">
        <v>37</v>
      </c>
      <c r="B49" s="174" t="s">
        <v>186</v>
      </c>
      <c r="C49" s="174"/>
      <c r="D49" s="174"/>
      <c r="E49" s="174"/>
      <c r="F49" s="174"/>
    </row>
    <row r="50" spans="1:7" x14ac:dyDescent="0.25">
      <c r="B50" s="161" t="s">
        <v>50</v>
      </c>
      <c r="C50" s="174" t="s">
        <v>187</v>
      </c>
      <c r="D50" s="174"/>
      <c r="E50" s="174"/>
      <c r="F50" s="174"/>
    </row>
    <row r="51" spans="1:7" ht="32.25" customHeight="1" x14ac:dyDescent="0.25">
      <c r="B51" s="161" t="s">
        <v>51</v>
      </c>
      <c r="C51" s="174" t="s">
        <v>262</v>
      </c>
      <c r="D51" s="174"/>
      <c r="E51" s="174"/>
      <c r="F51" s="174"/>
    </row>
    <row r="52" spans="1:7" ht="51" customHeight="1" x14ac:dyDescent="0.25">
      <c r="B52" s="161" t="s">
        <v>52</v>
      </c>
      <c r="C52" s="175" t="s">
        <v>210</v>
      </c>
      <c r="D52" s="175"/>
      <c r="E52" s="175"/>
      <c r="F52" s="175"/>
    </row>
    <row r="53" spans="1:7" ht="39.75" customHeight="1" x14ac:dyDescent="0.25">
      <c r="B53" s="161" t="s">
        <v>53</v>
      </c>
      <c r="C53" s="175" t="s">
        <v>263</v>
      </c>
      <c r="D53" s="175"/>
      <c r="E53" s="175"/>
      <c r="F53" s="175"/>
    </row>
    <row r="54" spans="1:7" ht="32.25" customHeight="1" x14ac:dyDescent="0.25">
      <c r="A54" s="161"/>
      <c r="B54" s="161"/>
      <c r="C54" s="174"/>
      <c r="D54" s="174"/>
      <c r="E54" s="174"/>
      <c r="F54" s="174"/>
    </row>
    <row r="55" spans="1:7" ht="46.5" customHeight="1" x14ac:dyDescent="0.25">
      <c r="A55" s="176" t="s">
        <v>264</v>
      </c>
      <c r="B55" s="174"/>
      <c r="C55" s="174"/>
      <c r="D55" s="174"/>
      <c r="E55" s="174"/>
      <c r="F55" s="174"/>
      <c r="G55" s="174"/>
    </row>
    <row r="56" spans="1:7" x14ac:dyDescent="0.25">
      <c r="A56" s="161" t="s">
        <v>37</v>
      </c>
      <c r="B56" s="174" t="s">
        <v>265</v>
      </c>
      <c r="C56" s="174"/>
      <c r="D56" s="174"/>
      <c r="E56" s="174"/>
      <c r="F56" s="174"/>
    </row>
    <row r="57" spans="1:7" x14ac:dyDescent="0.25">
      <c r="B57" s="161" t="s">
        <v>50</v>
      </c>
      <c r="C57" s="174" t="s">
        <v>266</v>
      </c>
      <c r="D57" s="174"/>
      <c r="E57" s="174"/>
      <c r="F57" s="174"/>
    </row>
    <row r="58" spans="1:7" x14ac:dyDescent="0.25">
      <c r="B58" s="161" t="s">
        <v>51</v>
      </c>
      <c r="C58" s="174" t="s">
        <v>267</v>
      </c>
      <c r="D58" s="174"/>
      <c r="E58" s="174"/>
      <c r="F58" s="174"/>
    </row>
    <row r="59" spans="1:7" x14ac:dyDescent="0.25">
      <c r="B59" s="161" t="s">
        <v>52</v>
      </c>
      <c r="C59" s="175" t="s">
        <v>268</v>
      </c>
      <c r="D59" s="175"/>
      <c r="E59" s="175"/>
      <c r="F59" s="175"/>
    </row>
    <row r="60" spans="1:7" ht="38.25" customHeight="1" x14ac:dyDescent="0.25">
      <c r="B60" s="161" t="s">
        <v>53</v>
      </c>
      <c r="C60" s="175" t="s">
        <v>269</v>
      </c>
      <c r="D60" s="175"/>
      <c r="E60" s="175"/>
      <c r="F60" s="175"/>
    </row>
    <row r="61" spans="1:7" ht="32.25" customHeight="1" x14ac:dyDescent="0.25">
      <c r="A61" s="161"/>
      <c r="B61" s="161"/>
      <c r="C61" s="174"/>
      <c r="D61" s="174"/>
      <c r="E61" s="174"/>
      <c r="F61" s="174"/>
    </row>
    <row r="62" spans="1:7" ht="83.25" customHeight="1" x14ac:dyDescent="0.25">
      <c r="A62" s="174" t="s">
        <v>270</v>
      </c>
      <c r="B62" s="174"/>
      <c r="C62" s="174"/>
      <c r="D62" s="174"/>
      <c r="E62" s="174"/>
      <c r="F62" s="174"/>
      <c r="G62" s="174"/>
    </row>
    <row r="63" spans="1:7" ht="61.5" customHeight="1" x14ac:dyDescent="0.25">
      <c r="A63" s="161" t="s">
        <v>37</v>
      </c>
      <c r="B63" s="174" t="s">
        <v>271</v>
      </c>
      <c r="C63" s="174"/>
      <c r="D63" s="174"/>
      <c r="E63" s="174"/>
      <c r="F63" s="174"/>
    </row>
    <row r="64" spans="1:7" ht="32.25" customHeight="1" x14ac:dyDescent="0.25">
      <c r="A64" s="161"/>
      <c r="B64" s="161"/>
      <c r="C64" s="173"/>
      <c r="D64" s="173"/>
      <c r="E64" s="173"/>
      <c r="F64" s="173"/>
    </row>
    <row r="65" spans="1:7" ht="103.5" customHeight="1" x14ac:dyDescent="0.25">
      <c r="A65" s="174" t="s">
        <v>178</v>
      </c>
      <c r="B65" s="174"/>
      <c r="C65" s="174"/>
      <c r="D65" s="174"/>
      <c r="E65" s="174"/>
      <c r="F65" s="174"/>
      <c r="G65" s="174"/>
    </row>
    <row r="66" spans="1:7" x14ac:dyDescent="0.25">
      <c r="A66" s="161" t="s">
        <v>37</v>
      </c>
      <c r="B66" s="174" t="s">
        <v>179</v>
      </c>
      <c r="C66" s="174"/>
      <c r="D66" s="174"/>
      <c r="E66" s="174"/>
      <c r="F66" s="174"/>
    </row>
    <row r="67" spans="1:7" x14ac:dyDescent="0.25">
      <c r="A67" s="161" t="s">
        <v>38</v>
      </c>
      <c r="B67" s="174" t="s">
        <v>57</v>
      </c>
      <c r="C67" s="174"/>
      <c r="D67" s="174"/>
      <c r="E67" s="174"/>
      <c r="F67" s="174"/>
    </row>
    <row r="68" spans="1:7" x14ac:dyDescent="0.25">
      <c r="A68" s="161" t="s">
        <v>39</v>
      </c>
      <c r="B68" s="174" t="s">
        <v>58</v>
      </c>
      <c r="C68" s="174"/>
      <c r="D68" s="174"/>
      <c r="E68" s="174"/>
      <c r="F68" s="174"/>
    </row>
    <row r="69" spans="1:7" x14ac:dyDescent="0.25">
      <c r="A69" s="161" t="s">
        <v>43</v>
      </c>
      <c r="B69" s="174" t="s">
        <v>180</v>
      </c>
      <c r="C69" s="174"/>
      <c r="D69" s="174"/>
      <c r="E69" s="174"/>
      <c r="F69" s="174"/>
    </row>
    <row r="70" spans="1:7" x14ac:dyDescent="0.25">
      <c r="A70" s="161" t="s">
        <v>44</v>
      </c>
      <c r="B70" s="174" t="s">
        <v>181</v>
      </c>
      <c r="C70" s="174"/>
      <c r="D70" s="174"/>
      <c r="E70" s="174"/>
      <c r="F70" s="174"/>
    </row>
    <row r="71" spans="1:7" x14ac:dyDescent="0.25">
      <c r="A71" s="161" t="s">
        <v>45</v>
      </c>
      <c r="B71" s="174" t="s">
        <v>182</v>
      </c>
      <c r="C71" s="174"/>
      <c r="D71" s="174"/>
      <c r="E71" s="174"/>
      <c r="F71" s="174"/>
    </row>
    <row r="72" spans="1:7" x14ac:dyDescent="0.25">
      <c r="A72" s="161" t="s">
        <v>46</v>
      </c>
      <c r="B72" s="174" t="s">
        <v>183</v>
      </c>
      <c r="C72" s="174"/>
      <c r="D72" s="174"/>
      <c r="E72" s="174"/>
      <c r="F72" s="174"/>
    </row>
    <row r="73" spans="1:7" x14ac:dyDescent="0.25">
      <c r="A73" s="161" t="s">
        <v>47</v>
      </c>
      <c r="B73" s="174" t="s">
        <v>184</v>
      </c>
      <c r="C73" s="174"/>
      <c r="D73" s="174"/>
      <c r="E73" s="174"/>
      <c r="F73" s="174"/>
    </row>
    <row r="74" spans="1:7" ht="44.25" customHeight="1" x14ac:dyDescent="0.25">
      <c r="A74" s="161" t="s">
        <v>48</v>
      </c>
      <c r="B74" s="174" t="s">
        <v>185</v>
      </c>
      <c r="C74" s="174"/>
      <c r="D74" s="174"/>
      <c r="E74" s="174"/>
      <c r="F74" s="174"/>
    </row>
    <row r="76" spans="1:7" ht="45" customHeight="1" x14ac:dyDescent="0.25">
      <c r="A76" s="174" t="s">
        <v>277</v>
      </c>
      <c r="B76" s="174"/>
      <c r="C76" s="174"/>
      <c r="D76" s="174"/>
      <c r="E76" s="174"/>
      <c r="F76" s="174"/>
      <c r="G76" s="174"/>
    </row>
    <row r="77" spans="1:7" x14ac:dyDescent="0.25">
      <c r="A77" s="161" t="s">
        <v>37</v>
      </c>
      <c r="B77" s="174" t="s">
        <v>155</v>
      </c>
      <c r="C77" s="174"/>
      <c r="D77" s="174"/>
      <c r="E77" s="174"/>
      <c r="F77" s="174"/>
    </row>
    <row r="78" spans="1:7" x14ac:dyDescent="0.25">
      <c r="A78" s="161" t="s">
        <v>38</v>
      </c>
      <c r="B78" s="174" t="s">
        <v>156</v>
      </c>
      <c r="C78" s="174"/>
      <c r="D78" s="174"/>
      <c r="E78" s="174"/>
      <c r="F78" s="174"/>
    </row>
    <row r="79" spans="1:7" x14ac:dyDescent="0.25">
      <c r="A79" s="161" t="s">
        <v>39</v>
      </c>
      <c r="B79" s="174" t="s">
        <v>157</v>
      </c>
      <c r="C79" s="174"/>
      <c r="D79" s="174"/>
      <c r="E79" s="174"/>
      <c r="F79" s="174"/>
    </row>
    <row r="80" spans="1:7" x14ac:dyDescent="0.25">
      <c r="A80" s="161" t="s">
        <v>43</v>
      </c>
      <c r="B80" s="174" t="s">
        <v>158</v>
      </c>
      <c r="C80" s="174"/>
      <c r="D80" s="174"/>
      <c r="E80" s="174"/>
      <c r="F80" s="174"/>
    </row>
    <row r="81" spans="1:7" x14ac:dyDescent="0.25">
      <c r="A81" s="161" t="s">
        <v>44</v>
      </c>
      <c r="B81" s="174" t="s">
        <v>159</v>
      </c>
      <c r="C81" s="174"/>
      <c r="D81" s="174"/>
      <c r="E81" s="174"/>
      <c r="F81" s="174"/>
    </row>
    <row r="82" spans="1:7" x14ac:dyDescent="0.25">
      <c r="A82" s="161" t="s">
        <v>45</v>
      </c>
      <c r="B82" s="174" t="s">
        <v>160</v>
      </c>
      <c r="C82" s="174"/>
      <c r="D82" s="174"/>
      <c r="E82" s="174"/>
      <c r="F82" s="174"/>
    </row>
    <row r="83" spans="1:7" ht="33" customHeight="1" x14ac:dyDescent="0.25">
      <c r="A83" s="161" t="s">
        <v>46</v>
      </c>
      <c r="B83" s="174" t="s">
        <v>272</v>
      </c>
      <c r="C83" s="174"/>
      <c r="D83" s="174"/>
      <c r="E83" s="174"/>
      <c r="F83" s="174"/>
    </row>
    <row r="84" spans="1:7" ht="30" customHeight="1" x14ac:dyDescent="0.25">
      <c r="A84" s="161" t="s">
        <v>47</v>
      </c>
      <c r="B84" s="174" t="s">
        <v>273</v>
      </c>
      <c r="C84" s="174"/>
      <c r="D84" s="174"/>
      <c r="E84" s="174"/>
      <c r="F84" s="174"/>
    </row>
    <row r="85" spans="1:7" x14ac:dyDescent="0.25">
      <c r="A85" s="161" t="s">
        <v>48</v>
      </c>
      <c r="B85" s="174" t="s">
        <v>161</v>
      </c>
      <c r="C85" s="174"/>
      <c r="D85" s="174"/>
      <c r="E85" s="174"/>
      <c r="F85" s="174"/>
    </row>
    <row r="86" spans="1:7" ht="34.5" customHeight="1" x14ac:dyDescent="0.25">
      <c r="A86" s="161" t="s">
        <v>49</v>
      </c>
      <c r="B86" s="174" t="s">
        <v>274</v>
      </c>
      <c r="C86" s="174"/>
      <c r="D86" s="174"/>
      <c r="E86" s="174"/>
      <c r="F86" s="174"/>
    </row>
    <row r="87" spans="1:7" ht="45.75" customHeight="1" x14ac:dyDescent="0.25">
      <c r="A87" s="161" t="s">
        <v>193</v>
      </c>
      <c r="B87" s="174" t="s">
        <v>162</v>
      </c>
      <c r="C87" s="174"/>
      <c r="D87" s="174"/>
      <c r="E87" s="174"/>
      <c r="F87" s="174"/>
    </row>
    <row r="88" spans="1:7" x14ac:dyDescent="0.25">
      <c r="A88" s="161" t="s">
        <v>194</v>
      </c>
      <c r="B88" s="174" t="s">
        <v>163</v>
      </c>
      <c r="C88" s="174"/>
      <c r="D88" s="174"/>
      <c r="E88" s="174"/>
      <c r="F88" s="174"/>
    </row>
    <row r="89" spans="1:7" ht="16.5" customHeight="1" x14ac:dyDescent="0.25">
      <c r="A89" s="161"/>
      <c r="B89" s="174"/>
      <c r="C89" s="174"/>
      <c r="D89" s="174"/>
      <c r="E89" s="174"/>
      <c r="F89" s="174"/>
    </row>
    <row r="90" spans="1:7" ht="52.5" customHeight="1" x14ac:dyDescent="0.25">
      <c r="A90" s="174" t="s">
        <v>276</v>
      </c>
      <c r="B90" s="174"/>
      <c r="C90" s="174"/>
      <c r="D90" s="174"/>
      <c r="E90" s="174"/>
      <c r="F90" s="174"/>
      <c r="G90" s="174"/>
    </row>
  </sheetData>
  <sheetProtection sheet="1" objects="1" scenarios="1"/>
  <mergeCells count="72">
    <mergeCell ref="B87:F87"/>
    <mergeCell ref="B88:F88"/>
    <mergeCell ref="B89:F89"/>
    <mergeCell ref="A90:G90"/>
    <mergeCell ref="B82:F82"/>
    <mergeCell ref="B83:F83"/>
    <mergeCell ref="B84:F84"/>
    <mergeCell ref="B85:F85"/>
    <mergeCell ref="B86:F86"/>
    <mergeCell ref="A23:G23"/>
    <mergeCell ref="C27:F27"/>
    <mergeCell ref="B25:F25"/>
    <mergeCell ref="B26:F26"/>
    <mergeCell ref="B24:F24"/>
    <mergeCell ref="A7:G7"/>
    <mergeCell ref="A9:G9"/>
    <mergeCell ref="B21:F21"/>
    <mergeCell ref="A11:G11"/>
    <mergeCell ref="A12:G12"/>
    <mergeCell ref="B15:F15"/>
    <mergeCell ref="B16:F16"/>
    <mergeCell ref="B17:F17"/>
    <mergeCell ref="A19:G19"/>
    <mergeCell ref="B20:F20"/>
    <mergeCell ref="C43:F43"/>
    <mergeCell ref="C44:F44"/>
    <mergeCell ref="C28:F28"/>
    <mergeCell ref="C29:F29"/>
    <mergeCell ref="C30:F30"/>
    <mergeCell ref="C31:F31"/>
    <mergeCell ref="C32:F32"/>
    <mergeCell ref="C33:F33"/>
    <mergeCell ref="C37:F37"/>
    <mergeCell ref="C38:F38"/>
    <mergeCell ref="A40:G40"/>
    <mergeCell ref="B41:F41"/>
    <mergeCell ref="B42:F42"/>
    <mergeCell ref="C45:F45"/>
    <mergeCell ref="C46:F46"/>
    <mergeCell ref="C50:F50"/>
    <mergeCell ref="C51:F51"/>
    <mergeCell ref="C47:F47"/>
    <mergeCell ref="A48:G48"/>
    <mergeCell ref="B49:F49"/>
    <mergeCell ref="C52:F52"/>
    <mergeCell ref="C53:F53"/>
    <mergeCell ref="C57:F57"/>
    <mergeCell ref="C58:F58"/>
    <mergeCell ref="C54:F54"/>
    <mergeCell ref="A55:G55"/>
    <mergeCell ref="B56:F56"/>
    <mergeCell ref="C59:F59"/>
    <mergeCell ref="B63:F63"/>
    <mergeCell ref="C60:F60"/>
    <mergeCell ref="C61:F61"/>
    <mergeCell ref="A62:G62"/>
    <mergeCell ref="B66:F66"/>
    <mergeCell ref="B67:F67"/>
    <mergeCell ref="B68:F68"/>
    <mergeCell ref="B69:F69"/>
    <mergeCell ref="A65:G65"/>
    <mergeCell ref="B70:F70"/>
    <mergeCell ref="B73:F73"/>
    <mergeCell ref="B81:F81"/>
    <mergeCell ref="B80:F80"/>
    <mergeCell ref="B71:F71"/>
    <mergeCell ref="B72:F72"/>
    <mergeCell ref="B74:F74"/>
    <mergeCell ref="A76:G76"/>
    <mergeCell ref="B77:F77"/>
    <mergeCell ref="B78:F78"/>
    <mergeCell ref="B79:F79"/>
  </mergeCells>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1949E-DD03-44D9-93F3-EB8A5EE507E8}">
  <dimension ref="A1:V111"/>
  <sheetViews>
    <sheetView showGridLines="0" zoomScaleNormal="100" workbookViewId="0">
      <pane ySplit="9" topLeftCell="A10" activePane="bottomLeft" state="frozen"/>
      <selection pane="bottomLeft" activeCell="N1" sqref="N1:R1"/>
    </sheetView>
  </sheetViews>
  <sheetFormatPr defaultRowHeight="15" x14ac:dyDescent="0.25"/>
  <cols>
    <col min="1" max="1" width="34.5703125" customWidth="1"/>
    <col min="2" max="2" width="11.5703125" customWidth="1"/>
    <col min="3" max="3" width="10.7109375" hidden="1" customWidth="1"/>
    <col min="4" max="4" width="11.5703125" customWidth="1"/>
    <col min="5" max="5" width="10.7109375" hidden="1" customWidth="1"/>
    <col min="6" max="6" width="11.5703125" customWidth="1"/>
    <col min="7" max="7" width="10.7109375" hidden="1" customWidth="1"/>
    <col min="8" max="8" width="11.5703125" customWidth="1"/>
    <col min="9" max="9" width="10.7109375" hidden="1" customWidth="1"/>
    <col min="10" max="10" width="11.5703125" customWidth="1"/>
    <col min="11" max="11" width="10.7109375" hidden="1" customWidth="1"/>
    <col min="12" max="12" width="11.5703125" customWidth="1"/>
    <col min="13" max="13" width="10.7109375" hidden="1" customWidth="1"/>
    <col min="14" max="14" width="1.5703125" customWidth="1"/>
    <col min="15" max="15" width="30.85546875" customWidth="1"/>
    <col min="16" max="16" width="10.7109375" hidden="1" customWidth="1"/>
    <col min="17" max="17" width="1.5703125" customWidth="1"/>
    <col min="18" max="18" width="30.85546875" customWidth="1"/>
    <col min="19" max="19" width="10.7109375" hidden="1" customWidth="1"/>
  </cols>
  <sheetData>
    <row r="1" spans="1:22" ht="115.5" customHeight="1" x14ac:dyDescent="0.25">
      <c r="A1" s="45"/>
      <c r="B1" s="45"/>
      <c r="C1" s="45"/>
      <c r="D1" s="45"/>
      <c r="E1" s="45"/>
      <c r="F1" s="45"/>
      <c r="G1" s="45"/>
      <c r="H1" s="45"/>
      <c r="I1" s="45"/>
      <c r="J1" s="45"/>
      <c r="K1" s="45"/>
      <c r="L1" s="45"/>
      <c r="M1" s="45"/>
      <c r="N1" s="180"/>
      <c r="O1" s="180"/>
      <c r="P1" s="180"/>
      <c r="Q1" s="180"/>
      <c r="R1" s="180"/>
      <c r="S1" s="121"/>
    </row>
    <row r="2" spans="1:22" ht="63.75" customHeight="1" x14ac:dyDescent="0.25">
      <c r="A2" s="174" t="s">
        <v>151</v>
      </c>
      <c r="B2" s="174"/>
      <c r="C2" s="174"/>
      <c r="D2" s="174"/>
      <c r="E2" s="174"/>
      <c r="F2" s="174"/>
      <c r="G2" s="174"/>
      <c r="H2" s="174"/>
      <c r="I2" s="174"/>
      <c r="J2" s="174"/>
      <c r="K2" s="174"/>
      <c r="L2" s="174"/>
      <c r="M2" s="174"/>
      <c r="N2" s="174"/>
      <c r="O2" s="174"/>
      <c r="P2" s="174"/>
      <c r="Q2" s="174"/>
      <c r="R2" s="174"/>
      <c r="S2" s="123"/>
    </row>
    <row r="3" spans="1:22" ht="21" customHeight="1" x14ac:dyDescent="0.25"/>
    <row r="4" spans="1:22" x14ac:dyDescent="0.25">
      <c r="B4" s="197" t="s">
        <v>148</v>
      </c>
      <c r="C4" s="197"/>
      <c r="D4" s="197"/>
      <c r="E4" s="197"/>
      <c r="F4" s="197"/>
      <c r="G4" s="197"/>
      <c r="H4" s="197"/>
      <c r="I4" s="197"/>
      <c r="J4" s="197"/>
      <c r="K4" s="197"/>
      <c r="L4" s="197"/>
      <c r="M4" s="197"/>
      <c r="N4" s="7"/>
      <c r="O4" s="122" t="s">
        <v>149</v>
      </c>
      <c r="P4" s="124"/>
      <c r="Q4" s="130"/>
      <c r="R4" s="137" t="s">
        <v>150</v>
      </c>
      <c r="S4" s="99"/>
    </row>
    <row r="5" spans="1:22" x14ac:dyDescent="0.25">
      <c r="A5" s="1" t="s">
        <v>22</v>
      </c>
      <c r="B5" s="46">
        <v>43876</v>
      </c>
      <c r="C5" s="46"/>
      <c r="D5" s="46">
        <f>+B6+1</f>
        <v>1</v>
      </c>
      <c r="E5" s="46"/>
      <c r="F5" s="46">
        <f>+D5+14</f>
        <v>15</v>
      </c>
      <c r="G5" s="46"/>
      <c r="H5" s="46">
        <f>+F5+14</f>
        <v>29</v>
      </c>
      <c r="I5" s="46"/>
      <c r="J5" s="46">
        <f>+H5+14</f>
        <v>43</v>
      </c>
      <c r="K5" s="46"/>
      <c r="L5" s="46">
        <f>+J5+14</f>
        <v>57</v>
      </c>
      <c r="M5" s="46"/>
      <c r="N5" s="7"/>
      <c r="O5" s="158"/>
      <c r="P5" s="125"/>
      <c r="Q5" s="131"/>
      <c r="R5" s="158"/>
      <c r="S5" s="126"/>
    </row>
    <row r="6" spans="1:22" x14ac:dyDescent="0.25">
      <c r="A6" s="1" t="s">
        <v>23</v>
      </c>
      <c r="B6" s="47"/>
      <c r="C6" s="46"/>
      <c r="D6" s="46">
        <f>+B6+14</f>
        <v>14</v>
      </c>
      <c r="E6" s="46"/>
      <c r="F6" s="46">
        <f>+D6+14</f>
        <v>28</v>
      </c>
      <c r="G6" s="46"/>
      <c r="H6" s="46">
        <f>+F6+14</f>
        <v>42</v>
      </c>
      <c r="I6" s="46"/>
      <c r="J6" s="46">
        <f>+H6+14</f>
        <v>56</v>
      </c>
      <c r="K6" s="46"/>
      <c r="L6" s="46">
        <v>43947</v>
      </c>
      <c r="M6" s="46"/>
      <c r="N6" s="7"/>
      <c r="O6" s="157">
        <f>+B6</f>
        <v>0</v>
      </c>
      <c r="P6" s="127"/>
      <c r="Q6" s="132"/>
      <c r="R6" s="158"/>
      <c r="S6" s="126"/>
    </row>
    <row r="7" spans="1:22" x14ac:dyDescent="0.25">
      <c r="A7" s="1" t="s">
        <v>24</v>
      </c>
      <c r="B7" s="72"/>
      <c r="C7" s="46"/>
      <c r="D7" s="73">
        <v>10</v>
      </c>
      <c r="E7" s="73"/>
      <c r="F7" s="73">
        <v>10</v>
      </c>
      <c r="G7" s="73"/>
      <c r="H7" s="73">
        <v>10</v>
      </c>
      <c r="I7" s="73"/>
      <c r="J7" s="73">
        <v>10</v>
      </c>
      <c r="K7" s="73"/>
      <c r="L7" s="159"/>
      <c r="M7" s="73"/>
      <c r="N7" s="75"/>
      <c r="O7" s="128"/>
      <c r="P7" s="128"/>
      <c r="Q7" s="133"/>
      <c r="R7" s="128"/>
      <c r="S7" s="129"/>
      <c r="U7" s="97"/>
      <c r="V7" s="97"/>
    </row>
    <row r="8" spans="1:22" x14ac:dyDescent="0.25">
      <c r="A8" s="1" t="s">
        <v>25</v>
      </c>
      <c r="B8" s="47"/>
      <c r="C8" s="46"/>
      <c r="D8" s="46">
        <f>+B8+14</f>
        <v>14</v>
      </c>
      <c r="E8" s="46"/>
      <c r="F8" s="46">
        <f>+D8+14</f>
        <v>28</v>
      </c>
      <c r="G8" s="46"/>
      <c r="H8" s="46">
        <f>+F8+14</f>
        <v>42</v>
      </c>
      <c r="I8" s="46"/>
      <c r="J8" s="46">
        <f>+H8+14</f>
        <v>56</v>
      </c>
      <c r="K8" s="46"/>
      <c r="L8" s="46">
        <f>+J8+14</f>
        <v>70</v>
      </c>
      <c r="M8" s="46"/>
      <c r="N8" s="7"/>
      <c r="O8" s="157">
        <f>+B8</f>
        <v>0</v>
      </c>
      <c r="P8" s="127"/>
      <c r="Q8" s="132"/>
      <c r="R8" s="158"/>
      <c r="S8" s="126"/>
    </row>
    <row r="9" spans="1:22" x14ac:dyDescent="0.25">
      <c r="A9" s="48" t="s">
        <v>26</v>
      </c>
      <c r="B9" s="49"/>
      <c r="C9" s="49"/>
      <c r="D9" s="49"/>
      <c r="E9" s="49"/>
      <c r="F9" s="49"/>
      <c r="G9" s="49"/>
      <c r="H9" s="49"/>
      <c r="I9" s="49"/>
      <c r="J9" s="49"/>
      <c r="K9" s="49"/>
      <c r="L9" s="49"/>
      <c r="M9" s="49"/>
      <c r="N9" s="50"/>
      <c r="O9" s="49"/>
      <c r="P9" s="49"/>
      <c r="Q9" s="134"/>
      <c r="R9" s="51"/>
      <c r="S9" s="102"/>
    </row>
    <row r="10" spans="1:22" x14ac:dyDescent="0.25">
      <c r="A10" s="52" t="s">
        <v>19</v>
      </c>
      <c r="B10" s="23"/>
      <c r="C10" s="103">
        <f>IFERROR(IF(ROUND((B10)/(($B$7*8)),2)&gt;=1,1,ROUND(B10/($B$7*8),1)),0)</f>
        <v>0</v>
      </c>
      <c r="D10" s="23"/>
      <c r="E10" s="103">
        <f>IFERROR(IF(ROUND((D10)/(($D$7*8)),2)&gt;=1,1,ROUND(D10/($D$7*8),1)),0)</f>
        <v>0</v>
      </c>
      <c r="F10" s="23"/>
      <c r="G10" s="103">
        <f>IFERROR(IF(ROUND((F10)/(($F$7*8)),2)&gt;=1,1,ROUND(F10/($F$7*8),1)),0)</f>
        <v>0</v>
      </c>
      <c r="H10" s="23"/>
      <c r="I10" s="103">
        <f>IFERROR(IF(ROUND((H10)/(($H$7*8)),2)&gt;=1,1,ROUND(H10/($H$7*8),1)),0)</f>
        <v>0</v>
      </c>
      <c r="J10" s="23"/>
      <c r="K10" s="103">
        <f>IFERROR(IF(ROUND((J10)/(($J$7*8)),2)&gt;=1,1,ROUND(J10/($J$7*8),1)),0)</f>
        <v>0</v>
      </c>
      <c r="L10" s="23"/>
      <c r="M10" s="103">
        <f>IFERROR(IF(ROUND((L10)/(($L$7*8)),2)&gt;=1,1,ROUND(L10/($L$7*8),1)),0)</f>
        <v>0</v>
      </c>
      <c r="N10" s="7"/>
      <c r="O10" s="23"/>
      <c r="P10" s="103">
        <f>IFERROR(IF(ROUND((O10)/(($O$7*8)),2)&gt;=1,1,ROUND(O10/($O$7*8),1)),0)</f>
        <v>0</v>
      </c>
      <c r="Q10" s="135"/>
      <c r="R10" s="23"/>
      <c r="S10" s="103">
        <f>IFERROR(IF(ROUND((R10)/(($R$7*8)),2)&gt;=1,1,ROUND(R10/($R$7*8),1)),0)</f>
        <v>0</v>
      </c>
    </row>
    <row r="11" spans="1:22" x14ac:dyDescent="0.25">
      <c r="A11" s="52" t="s">
        <v>19</v>
      </c>
      <c r="B11" s="23"/>
      <c r="C11" s="103">
        <f t="shared" ref="C11:C74" si="0">IFERROR(IF(ROUND((B11)/(($B$7*8)),2)&gt;=1,1,ROUND(B11/($B$7*8),1)),0)</f>
        <v>0</v>
      </c>
      <c r="D11" s="23"/>
      <c r="E11" s="103">
        <f t="shared" ref="E11:E74" si="1">IFERROR(IF(ROUND((D11)/(($D$7*8)),2)&gt;=1,1,ROUND(D11/($D$7*8),1)),0)</f>
        <v>0</v>
      </c>
      <c r="F11" s="23"/>
      <c r="G11" s="103">
        <f t="shared" ref="G11:G74" si="2">IFERROR(IF(ROUND((F11)/(($F$7*8)),2)&gt;=1,1,ROUND(F11/($F$7*8),1)),0)</f>
        <v>0</v>
      </c>
      <c r="H11" s="23"/>
      <c r="I11" s="103">
        <f t="shared" ref="I11:I74" si="3">IFERROR(IF(ROUND((H11)/(($H$7*8)),2)&gt;=1,1,ROUND(H11/($H$7*8),1)),0)</f>
        <v>0</v>
      </c>
      <c r="J11" s="23"/>
      <c r="K11" s="103">
        <f t="shared" ref="K11:K74" si="4">IFERROR(IF(ROUND((J11)/(($J$7*8)),2)&gt;=1,1,ROUND(J11/($J$7*8),1)),0)</f>
        <v>0</v>
      </c>
      <c r="L11" s="23"/>
      <c r="M11" s="103">
        <f t="shared" ref="M11:M74" si="5">IFERROR(IF(ROUND((L11)/(($L$7*8)),2)&gt;=1,1,ROUND(L11/($L$7*8),1)),0)</f>
        <v>0</v>
      </c>
      <c r="N11" s="7"/>
      <c r="O11" s="23"/>
      <c r="P11" s="103">
        <f t="shared" ref="P11:P74" si="6">IFERROR(IF(ROUND((O11)/(($O$7*8)),2)&gt;=1,1,ROUND(O11/($O$7*8),1)),0)</f>
        <v>0</v>
      </c>
      <c r="Q11" s="135"/>
      <c r="R11" s="23"/>
      <c r="S11" s="103">
        <f t="shared" ref="S11:S74" si="7">IFERROR(IF(ROUND((R11)/(($R$7*8)),2)&gt;=1,1,ROUND(R11/($R$7*8),1)),0)</f>
        <v>0</v>
      </c>
    </row>
    <row r="12" spans="1:22" x14ac:dyDescent="0.25">
      <c r="A12" s="52" t="s">
        <v>19</v>
      </c>
      <c r="B12" s="23"/>
      <c r="C12" s="103">
        <f t="shared" si="0"/>
        <v>0</v>
      </c>
      <c r="D12" s="23"/>
      <c r="E12" s="103">
        <f t="shared" si="1"/>
        <v>0</v>
      </c>
      <c r="F12" s="23"/>
      <c r="G12" s="103">
        <f t="shared" si="2"/>
        <v>0</v>
      </c>
      <c r="H12" s="23"/>
      <c r="I12" s="103">
        <f t="shared" si="3"/>
        <v>0</v>
      </c>
      <c r="J12" s="23"/>
      <c r="K12" s="103">
        <f t="shared" si="4"/>
        <v>0</v>
      </c>
      <c r="L12" s="23"/>
      <c r="M12" s="103">
        <f t="shared" si="5"/>
        <v>0</v>
      </c>
      <c r="N12" s="7"/>
      <c r="O12" s="23"/>
      <c r="P12" s="103">
        <f t="shared" si="6"/>
        <v>0</v>
      </c>
      <c r="Q12" s="135"/>
      <c r="R12" s="23"/>
      <c r="S12" s="103">
        <f t="shared" si="7"/>
        <v>0</v>
      </c>
    </row>
    <row r="13" spans="1:22" x14ac:dyDescent="0.25">
      <c r="A13" s="52" t="s">
        <v>19</v>
      </c>
      <c r="B13" s="23"/>
      <c r="C13" s="103">
        <f t="shared" si="0"/>
        <v>0</v>
      </c>
      <c r="D13" s="23"/>
      <c r="E13" s="103">
        <f t="shared" si="1"/>
        <v>0</v>
      </c>
      <c r="F13" s="23"/>
      <c r="G13" s="103">
        <f t="shared" si="2"/>
        <v>0</v>
      </c>
      <c r="H13" s="23"/>
      <c r="I13" s="103">
        <f t="shared" si="3"/>
        <v>0</v>
      </c>
      <c r="J13" s="23"/>
      <c r="K13" s="103">
        <f t="shared" si="4"/>
        <v>0</v>
      </c>
      <c r="L13" s="23"/>
      <c r="M13" s="103">
        <f t="shared" si="5"/>
        <v>0</v>
      </c>
      <c r="N13" s="7"/>
      <c r="O13" s="23"/>
      <c r="P13" s="103">
        <f t="shared" si="6"/>
        <v>0</v>
      </c>
      <c r="Q13" s="135"/>
      <c r="R13" s="23"/>
      <c r="S13" s="103">
        <f t="shared" si="7"/>
        <v>0</v>
      </c>
    </row>
    <row r="14" spans="1:22" x14ac:dyDescent="0.25">
      <c r="A14" s="52" t="s">
        <v>19</v>
      </c>
      <c r="B14" s="23"/>
      <c r="C14" s="103">
        <f t="shared" si="0"/>
        <v>0</v>
      </c>
      <c r="D14" s="23"/>
      <c r="E14" s="103">
        <f t="shared" si="1"/>
        <v>0</v>
      </c>
      <c r="F14" s="23"/>
      <c r="G14" s="103">
        <f t="shared" si="2"/>
        <v>0</v>
      </c>
      <c r="H14" s="23"/>
      <c r="I14" s="103">
        <f t="shared" si="3"/>
        <v>0</v>
      </c>
      <c r="J14" s="23"/>
      <c r="K14" s="103">
        <f t="shared" si="4"/>
        <v>0</v>
      </c>
      <c r="L14" s="23"/>
      <c r="M14" s="103">
        <f t="shared" si="5"/>
        <v>0</v>
      </c>
      <c r="N14" s="7"/>
      <c r="O14" s="23"/>
      <c r="P14" s="103">
        <f t="shared" si="6"/>
        <v>0</v>
      </c>
      <c r="Q14" s="135"/>
      <c r="R14" s="23"/>
      <c r="S14" s="103">
        <f t="shared" si="7"/>
        <v>0</v>
      </c>
    </row>
    <row r="15" spans="1:22" x14ac:dyDescent="0.25">
      <c r="A15" s="52" t="s">
        <v>19</v>
      </c>
      <c r="B15" s="23"/>
      <c r="C15" s="103">
        <f t="shared" si="0"/>
        <v>0</v>
      </c>
      <c r="D15" s="23"/>
      <c r="E15" s="103">
        <f t="shared" si="1"/>
        <v>0</v>
      </c>
      <c r="F15" s="23"/>
      <c r="G15" s="103">
        <f t="shared" si="2"/>
        <v>0</v>
      </c>
      <c r="H15" s="23"/>
      <c r="I15" s="103">
        <f t="shared" si="3"/>
        <v>0</v>
      </c>
      <c r="J15" s="23"/>
      <c r="K15" s="103">
        <f t="shared" si="4"/>
        <v>0</v>
      </c>
      <c r="L15" s="23"/>
      <c r="M15" s="103">
        <f t="shared" si="5"/>
        <v>0</v>
      </c>
      <c r="N15" s="7"/>
      <c r="O15" s="23"/>
      <c r="P15" s="103">
        <f t="shared" si="6"/>
        <v>0</v>
      </c>
      <c r="Q15" s="135"/>
      <c r="R15" s="23"/>
      <c r="S15" s="103">
        <f t="shared" si="7"/>
        <v>0</v>
      </c>
    </row>
    <row r="16" spans="1:22" x14ac:dyDescent="0.25">
      <c r="A16" s="52" t="s">
        <v>19</v>
      </c>
      <c r="B16" s="23"/>
      <c r="C16" s="103">
        <f t="shared" si="0"/>
        <v>0</v>
      </c>
      <c r="D16" s="23"/>
      <c r="E16" s="103">
        <f t="shared" si="1"/>
        <v>0</v>
      </c>
      <c r="F16" s="23"/>
      <c r="G16" s="103">
        <f t="shared" si="2"/>
        <v>0</v>
      </c>
      <c r="H16" s="23"/>
      <c r="I16" s="103">
        <f t="shared" si="3"/>
        <v>0</v>
      </c>
      <c r="J16" s="23"/>
      <c r="K16" s="103">
        <f t="shared" si="4"/>
        <v>0</v>
      </c>
      <c r="L16" s="23"/>
      <c r="M16" s="103">
        <f t="shared" si="5"/>
        <v>0</v>
      </c>
      <c r="N16" s="7"/>
      <c r="O16" s="23"/>
      <c r="P16" s="103">
        <f t="shared" si="6"/>
        <v>0</v>
      </c>
      <c r="Q16" s="135"/>
      <c r="R16" s="23"/>
      <c r="S16" s="103">
        <f t="shared" si="7"/>
        <v>0</v>
      </c>
    </row>
    <row r="17" spans="1:19" x14ac:dyDescent="0.25">
      <c r="A17" s="52" t="s">
        <v>19</v>
      </c>
      <c r="B17" s="23"/>
      <c r="C17" s="103">
        <f t="shared" si="0"/>
        <v>0</v>
      </c>
      <c r="D17" s="23"/>
      <c r="E17" s="103">
        <f t="shared" si="1"/>
        <v>0</v>
      </c>
      <c r="F17" s="23"/>
      <c r="G17" s="103">
        <f t="shared" si="2"/>
        <v>0</v>
      </c>
      <c r="H17" s="23"/>
      <c r="I17" s="103">
        <f t="shared" si="3"/>
        <v>0</v>
      </c>
      <c r="J17" s="23"/>
      <c r="K17" s="103">
        <f t="shared" si="4"/>
        <v>0</v>
      </c>
      <c r="L17" s="23"/>
      <c r="M17" s="103">
        <f t="shared" si="5"/>
        <v>0</v>
      </c>
      <c r="N17" s="7"/>
      <c r="O17" s="23"/>
      <c r="P17" s="103">
        <f t="shared" si="6"/>
        <v>0</v>
      </c>
      <c r="Q17" s="135"/>
      <c r="R17" s="23"/>
      <c r="S17" s="103">
        <f t="shared" si="7"/>
        <v>0</v>
      </c>
    </row>
    <row r="18" spans="1:19" x14ac:dyDescent="0.25">
      <c r="A18" s="52" t="s">
        <v>19</v>
      </c>
      <c r="B18" s="23"/>
      <c r="C18" s="103">
        <f t="shared" si="0"/>
        <v>0</v>
      </c>
      <c r="D18" s="23"/>
      <c r="E18" s="103">
        <f t="shared" si="1"/>
        <v>0</v>
      </c>
      <c r="F18" s="23"/>
      <c r="G18" s="103">
        <f t="shared" si="2"/>
        <v>0</v>
      </c>
      <c r="H18" s="23"/>
      <c r="I18" s="103">
        <f t="shared" si="3"/>
        <v>0</v>
      </c>
      <c r="J18" s="23"/>
      <c r="K18" s="103">
        <f t="shared" si="4"/>
        <v>0</v>
      </c>
      <c r="L18" s="23"/>
      <c r="M18" s="103">
        <f t="shared" si="5"/>
        <v>0</v>
      </c>
      <c r="N18" s="7"/>
      <c r="O18" s="23"/>
      <c r="P18" s="103">
        <f t="shared" si="6"/>
        <v>0</v>
      </c>
      <c r="Q18" s="135"/>
      <c r="R18" s="23"/>
      <c r="S18" s="103">
        <f t="shared" si="7"/>
        <v>0</v>
      </c>
    </row>
    <row r="19" spans="1:19" x14ac:dyDescent="0.25">
      <c r="A19" s="52" t="s">
        <v>19</v>
      </c>
      <c r="B19" s="23"/>
      <c r="C19" s="103">
        <f t="shared" si="0"/>
        <v>0</v>
      </c>
      <c r="D19" s="23"/>
      <c r="E19" s="103">
        <f t="shared" si="1"/>
        <v>0</v>
      </c>
      <c r="F19" s="23"/>
      <c r="G19" s="103">
        <f t="shared" si="2"/>
        <v>0</v>
      </c>
      <c r="H19" s="23"/>
      <c r="I19" s="103">
        <f t="shared" si="3"/>
        <v>0</v>
      </c>
      <c r="J19" s="23"/>
      <c r="K19" s="103">
        <f t="shared" si="4"/>
        <v>0</v>
      </c>
      <c r="L19" s="23"/>
      <c r="M19" s="103">
        <f t="shared" si="5"/>
        <v>0</v>
      </c>
      <c r="N19" s="7"/>
      <c r="O19" s="23"/>
      <c r="P19" s="103">
        <f t="shared" si="6"/>
        <v>0</v>
      </c>
      <c r="Q19" s="135"/>
      <c r="R19" s="23"/>
      <c r="S19" s="103">
        <f t="shared" si="7"/>
        <v>0</v>
      </c>
    </row>
    <row r="20" spans="1:19" x14ac:dyDescent="0.25">
      <c r="A20" s="52" t="s">
        <v>19</v>
      </c>
      <c r="B20" s="23"/>
      <c r="C20" s="103">
        <f t="shared" si="0"/>
        <v>0</v>
      </c>
      <c r="D20" s="23"/>
      <c r="E20" s="103">
        <f t="shared" si="1"/>
        <v>0</v>
      </c>
      <c r="F20" s="23"/>
      <c r="G20" s="103">
        <f t="shared" si="2"/>
        <v>0</v>
      </c>
      <c r="H20" s="23"/>
      <c r="I20" s="103">
        <f t="shared" si="3"/>
        <v>0</v>
      </c>
      <c r="J20" s="23"/>
      <c r="K20" s="103">
        <f t="shared" si="4"/>
        <v>0</v>
      </c>
      <c r="L20" s="23"/>
      <c r="M20" s="103">
        <f t="shared" si="5"/>
        <v>0</v>
      </c>
      <c r="N20" s="7"/>
      <c r="O20" s="23"/>
      <c r="P20" s="103">
        <f t="shared" si="6"/>
        <v>0</v>
      </c>
      <c r="Q20" s="135"/>
      <c r="R20" s="23"/>
      <c r="S20" s="103">
        <f t="shared" si="7"/>
        <v>0</v>
      </c>
    </row>
    <row r="21" spans="1:19" x14ac:dyDescent="0.25">
      <c r="A21" s="52" t="s">
        <v>19</v>
      </c>
      <c r="B21" s="23"/>
      <c r="C21" s="103">
        <f t="shared" si="0"/>
        <v>0</v>
      </c>
      <c r="D21" s="23"/>
      <c r="E21" s="103">
        <f t="shared" si="1"/>
        <v>0</v>
      </c>
      <c r="F21" s="23"/>
      <c r="G21" s="103">
        <f t="shared" si="2"/>
        <v>0</v>
      </c>
      <c r="H21" s="23"/>
      <c r="I21" s="103">
        <f t="shared" si="3"/>
        <v>0</v>
      </c>
      <c r="J21" s="23"/>
      <c r="K21" s="103">
        <f t="shared" si="4"/>
        <v>0</v>
      </c>
      <c r="L21" s="23"/>
      <c r="M21" s="103">
        <f t="shared" si="5"/>
        <v>0</v>
      </c>
      <c r="N21" s="7"/>
      <c r="O21" s="23"/>
      <c r="P21" s="103">
        <f t="shared" si="6"/>
        <v>0</v>
      </c>
      <c r="Q21" s="135"/>
      <c r="R21" s="23"/>
      <c r="S21" s="103">
        <f t="shared" si="7"/>
        <v>0</v>
      </c>
    </row>
    <row r="22" spans="1:19" x14ac:dyDescent="0.25">
      <c r="A22" s="52" t="s">
        <v>19</v>
      </c>
      <c r="B22" s="23"/>
      <c r="C22" s="103">
        <f t="shared" si="0"/>
        <v>0</v>
      </c>
      <c r="D22" s="23"/>
      <c r="E22" s="103">
        <f t="shared" si="1"/>
        <v>0</v>
      </c>
      <c r="F22" s="23"/>
      <c r="G22" s="103">
        <f t="shared" si="2"/>
        <v>0</v>
      </c>
      <c r="H22" s="23"/>
      <c r="I22" s="103">
        <f t="shared" si="3"/>
        <v>0</v>
      </c>
      <c r="J22" s="23"/>
      <c r="K22" s="103">
        <f t="shared" si="4"/>
        <v>0</v>
      </c>
      <c r="L22" s="23"/>
      <c r="M22" s="103">
        <f t="shared" si="5"/>
        <v>0</v>
      </c>
      <c r="N22" s="7"/>
      <c r="O22" s="23"/>
      <c r="P22" s="103">
        <f t="shared" si="6"/>
        <v>0</v>
      </c>
      <c r="Q22" s="135"/>
      <c r="R22" s="23"/>
      <c r="S22" s="103">
        <f t="shared" si="7"/>
        <v>0</v>
      </c>
    </row>
    <row r="23" spans="1:19" x14ac:dyDescent="0.25">
      <c r="A23" s="52" t="s">
        <v>19</v>
      </c>
      <c r="B23" s="23"/>
      <c r="C23" s="103">
        <f t="shared" si="0"/>
        <v>0</v>
      </c>
      <c r="D23" s="23"/>
      <c r="E23" s="103">
        <f t="shared" si="1"/>
        <v>0</v>
      </c>
      <c r="F23" s="23"/>
      <c r="G23" s="103">
        <f t="shared" si="2"/>
        <v>0</v>
      </c>
      <c r="H23" s="23"/>
      <c r="I23" s="103">
        <f t="shared" si="3"/>
        <v>0</v>
      </c>
      <c r="J23" s="23"/>
      <c r="K23" s="103">
        <f t="shared" si="4"/>
        <v>0</v>
      </c>
      <c r="L23" s="23"/>
      <c r="M23" s="103">
        <f t="shared" si="5"/>
        <v>0</v>
      </c>
      <c r="N23" s="7"/>
      <c r="O23" s="23"/>
      <c r="P23" s="103">
        <f t="shared" si="6"/>
        <v>0</v>
      </c>
      <c r="Q23" s="135"/>
      <c r="R23" s="23"/>
      <c r="S23" s="103">
        <f t="shared" si="7"/>
        <v>0</v>
      </c>
    </row>
    <row r="24" spans="1:19" x14ac:dyDescent="0.25">
      <c r="A24" s="52" t="s">
        <v>19</v>
      </c>
      <c r="B24" s="23"/>
      <c r="C24" s="103">
        <f t="shared" si="0"/>
        <v>0</v>
      </c>
      <c r="D24" s="23"/>
      <c r="E24" s="103">
        <f t="shared" si="1"/>
        <v>0</v>
      </c>
      <c r="F24" s="23"/>
      <c r="G24" s="103">
        <f t="shared" si="2"/>
        <v>0</v>
      </c>
      <c r="H24" s="23"/>
      <c r="I24" s="103">
        <f t="shared" si="3"/>
        <v>0</v>
      </c>
      <c r="J24" s="23"/>
      <c r="K24" s="103">
        <f t="shared" si="4"/>
        <v>0</v>
      </c>
      <c r="L24" s="23"/>
      <c r="M24" s="103">
        <f t="shared" si="5"/>
        <v>0</v>
      </c>
      <c r="N24" s="7"/>
      <c r="O24" s="23"/>
      <c r="P24" s="103">
        <f t="shared" si="6"/>
        <v>0</v>
      </c>
      <c r="Q24" s="135"/>
      <c r="R24" s="23"/>
      <c r="S24" s="103">
        <f t="shared" si="7"/>
        <v>0</v>
      </c>
    </row>
    <row r="25" spans="1:19" x14ac:dyDescent="0.25">
      <c r="A25" s="52" t="s">
        <v>19</v>
      </c>
      <c r="B25" s="23"/>
      <c r="C25" s="103">
        <f t="shared" si="0"/>
        <v>0</v>
      </c>
      <c r="D25" s="23"/>
      <c r="E25" s="103">
        <f t="shared" si="1"/>
        <v>0</v>
      </c>
      <c r="F25" s="23"/>
      <c r="G25" s="103">
        <f t="shared" si="2"/>
        <v>0</v>
      </c>
      <c r="H25" s="23"/>
      <c r="I25" s="103">
        <f t="shared" si="3"/>
        <v>0</v>
      </c>
      <c r="J25" s="23"/>
      <c r="K25" s="103">
        <f t="shared" si="4"/>
        <v>0</v>
      </c>
      <c r="L25" s="23"/>
      <c r="M25" s="103">
        <f t="shared" si="5"/>
        <v>0</v>
      </c>
      <c r="N25" s="7"/>
      <c r="O25" s="23"/>
      <c r="P25" s="103">
        <f t="shared" si="6"/>
        <v>0</v>
      </c>
      <c r="Q25" s="135"/>
      <c r="R25" s="23"/>
      <c r="S25" s="103">
        <f t="shared" si="7"/>
        <v>0</v>
      </c>
    </row>
    <row r="26" spans="1:19" x14ac:dyDescent="0.25">
      <c r="A26" s="52" t="s">
        <v>19</v>
      </c>
      <c r="B26" s="23"/>
      <c r="C26" s="103">
        <f t="shared" si="0"/>
        <v>0</v>
      </c>
      <c r="D26" s="23"/>
      <c r="E26" s="103">
        <f t="shared" si="1"/>
        <v>0</v>
      </c>
      <c r="F26" s="23"/>
      <c r="G26" s="103">
        <f t="shared" si="2"/>
        <v>0</v>
      </c>
      <c r="H26" s="23"/>
      <c r="I26" s="103">
        <f t="shared" si="3"/>
        <v>0</v>
      </c>
      <c r="J26" s="23"/>
      <c r="K26" s="103">
        <f t="shared" si="4"/>
        <v>0</v>
      </c>
      <c r="L26" s="23"/>
      <c r="M26" s="103">
        <f t="shared" si="5"/>
        <v>0</v>
      </c>
      <c r="N26" s="7"/>
      <c r="O26" s="23"/>
      <c r="P26" s="103">
        <f t="shared" si="6"/>
        <v>0</v>
      </c>
      <c r="Q26" s="135"/>
      <c r="R26" s="23"/>
      <c r="S26" s="103">
        <f t="shared" si="7"/>
        <v>0</v>
      </c>
    </row>
    <row r="27" spans="1:19" x14ac:dyDescent="0.25">
      <c r="A27" s="52" t="s">
        <v>19</v>
      </c>
      <c r="B27" s="23"/>
      <c r="C27" s="103">
        <f t="shared" si="0"/>
        <v>0</v>
      </c>
      <c r="D27" s="23"/>
      <c r="E27" s="103">
        <f t="shared" si="1"/>
        <v>0</v>
      </c>
      <c r="F27" s="23"/>
      <c r="G27" s="103">
        <f t="shared" si="2"/>
        <v>0</v>
      </c>
      <c r="H27" s="23"/>
      <c r="I27" s="103">
        <f t="shared" si="3"/>
        <v>0</v>
      </c>
      <c r="J27" s="23"/>
      <c r="K27" s="103">
        <f t="shared" si="4"/>
        <v>0</v>
      </c>
      <c r="L27" s="23"/>
      <c r="M27" s="103">
        <f t="shared" si="5"/>
        <v>0</v>
      </c>
      <c r="N27" s="7"/>
      <c r="O27" s="23"/>
      <c r="P27" s="103">
        <f t="shared" si="6"/>
        <v>0</v>
      </c>
      <c r="Q27" s="135"/>
      <c r="R27" s="23"/>
      <c r="S27" s="103">
        <f t="shared" si="7"/>
        <v>0</v>
      </c>
    </row>
    <row r="28" spans="1:19" x14ac:dyDescent="0.25">
      <c r="A28" s="52" t="s">
        <v>19</v>
      </c>
      <c r="B28" s="23"/>
      <c r="C28" s="103">
        <f t="shared" si="0"/>
        <v>0</v>
      </c>
      <c r="D28" s="23"/>
      <c r="E28" s="103">
        <f t="shared" si="1"/>
        <v>0</v>
      </c>
      <c r="F28" s="23"/>
      <c r="G28" s="103">
        <f t="shared" si="2"/>
        <v>0</v>
      </c>
      <c r="H28" s="23"/>
      <c r="I28" s="103">
        <f t="shared" si="3"/>
        <v>0</v>
      </c>
      <c r="J28" s="23"/>
      <c r="K28" s="103">
        <f t="shared" si="4"/>
        <v>0</v>
      </c>
      <c r="L28" s="23"/>
      <c r="M28" s="103">
        <f t="shared" si="5"/>
        <v>0</v>
      </c>
      <c r="N28" s="7"/>
      <c r="O28" s="23"/>
      <c r="P28" s="103">
        <f t="shared" si="6"/>
        <v>0</v>
      </c>
      <c r="Q28" s="135"/>
      <c r="R28" s="23"/>
      <c r="S28" s="103">
        <f t="shared" si="7"/>
        <v>0</v>
      </c>
    </row>
    <row r="29" spans="1:19" x14ac:dyDescent="0.25">
      <c r="A29" s="52" t="s">
        <v>19</v>
      </c>
      <c r="B29" s="23"/>
      <c r="C29" s="103">
        <f t="shared" si="0"/>
        <v>0</v>
      </c>
      <c r="D29" s="23"/>
      <c r="E29" s="103">
        <f t="shared" si="1"/>
        <v>0</v>
      </c>
      <c r="F29" s="23"/>
      <c r="G29" s="103">
        <f t="shared" si="2"/>
        <v>0</v>
      </c>
      <c r="H29" s="23"/>
      <c r="I29" s="103">
        <f t="shared" si="3"/>
        <v>0</v>
      </c>
      <c r="J29" s="23"/>
      <c r="K29" s="103">
        <f t="shared" si="4"/>
        <v>0</v>
      </c>
      <c r="L29" s="23"/>
      <c r="M29" s="103">
        <f t="shared" si="5"/>
        <v>0</v>
      </c>
      <c r="N29" s="7"/>
      <c r="O29" s="23"/>
      <c r="P29" s="103">
        <f t="shared" si="6"/>
        <v>0</v>
      </c>
      <c r="Q29" s="135"/>
      <c r="R29" s="23"/>
      <c r="S29" s="103">
        <f t="shared" si="7"/>
        <v>0</v>
      </c>
    </row>
    <row r="30" spans="1:19" x14ac:dyDescent="0.25">
      <c r="A30" s="52" t="s">
        <v>19</v>
      </c>
      <c r="B30" s="23"/>
      <c r="C30" s="103">
        <f t="shared" si="0"/>
        <v>0</v>
      </c>
      <c r="D30" s="23"/>
      <c r="E30" s="103">
        <f t="shared" si="1"/>
        <v>0</v>
      </c>
      <c r="F30" s="23"/>
      <c r="G30" s="103">
        <f t="shared" si="2"/>
        <v>0</v>
      </c>
      <c r="H30" s="23"/>
      <c r="I30" s="103">
        <f t="shared" si="3"/>
        <v>0</v>
      </c>
      <c r="J30" s="23"/>
      <c r="K30" s="103">
        <f t="shared" si="4"/>
        <v>0</v>
      </c>
      <c r="L30" s="23"/>
      <c r="M30" s="103">
        <f t="shared" si="5"/>
        <v>0</v>
      </c>
      <c r="N30" s="7"/>
      <c r="O30" s="23"/>
      <c r="P30" s="103">
        <f t="shared" si="6"/>
        <v>0</v>
      </c>
      <c r="Q30" s="135"/>
      <c r="R30" s="23"/>
      <c r="S30" s="103">
        <f t="shared" si="7"/>
        <v>0</v>
      </c>
    </row>
    <row r="31" spans="1:19" x14ac:dyDescent="0.25">
      <c r="A31" s="52" t="s">
        <v>19</v>
      </c>
      <c r="B31" s="23"/>
      <c r="C31" s="103">
        <f t="shared" si="0"/>
        <v>0</v>
      </c>
      <c r="D31" s="23"/>
      <c r="E31" s="103">
        <f t="shared" si="1"/>
        <v>0</v>
      </c>
      <c r="F31" s="23"/>
      <c r="G31" s="103">
        <f t="shared" si="2"/>
        <v>0</v>
      </c>
      <c r="H31" s="23"/>
      <c r="I31" s="103">
        <f t="shared" si="3"/>
        <v>0</v>
      </c>
      <c r="J31" s="23"/>
      <c r="K31" s="103">
        <f t="shared" si="4"/>
        <v>0</v>
      </c>
      <c r="L31" s="23"/>
      <c r="M31" s="103">
        <f t="shared" si="5"/>
        <v>0</v>
      </c>
      <c r="N31" s="7"/>
      <c r="O31" s="23"/>
      <c r="P31" s="103">
        <f t="shared" si="6"/>
        <v>0</v>
      </c>
      <c r="Q31" s="135"/>
      <c r="R31" s="23"/>
      <c r="S31" s="103">
        <f t="shared" si="7"/>
        <v>0</v>
      </c>
    </row>
    <row r="32" spans="1:19" x14ac:dyDescent="0.25">
      <c r="A32" s="52" t="s">
        <v>19</v>
      </c>
      <c r="B32" s="23"/>
      <c r="C32" s="103">
        <f t="shared" si="0"/>
        <v>0</v>
      </c>
      <c r="D32" s="23"/>
      <c r="E32" s="103">
        <f t="shared" si="1"/>
        <v>0</v>
      </c>
      <c r="F32" s="23"/>
      <c r="G32" s="103">
        <f t="shared" si="2"/>
        <v>0</v>
      </c>
      <c r="H32" s="23"/>
      <c r="I32" s="103">
        <f t="shared" si="3"/>
        <v>0</v>
      </c>
      <c r="J32" s="23"/>
      <c r="K32" s="103">
        <f t="shared" si="4"/>
        <v>0</v>
      </c>
      <c r="L32" s="23"/>
      <c r="M32" s="103">
        <f t="shared" si="5"/>
        <v>0</v>
      </c>
      <c r="N32" s="7"/>
      <c r="O32" s="23"/>
      <c r="P32" s="103">
        <f t="shared" si="6"/>
        <v>0</v>
      </c>
      <c r="Q32" s="135"/>
      <c r="R32" s="23"/>
      <c r="S32" s="103">
        <f t="shared" si="7"/>
        <v>0</v>
      </c>
    </row>
    <row r="33" spans="1:19" x14ac:dyDescent="0.25">
      <c r="A33" s="52" t="s">
        <v>19</v>
      </c>
      <c r="B33" s="23"/>
      <c r="C33" s="103">
        <f t="shared" si="0"/>
        <v>0</v>
      </c>
      <c r="D33" s="23"/>
      <c r="E33" s="103">
        <f t="shared" si="1"/>
        <v>0</v>
      </c>
      <c r="F33" s="23"/>
      <c r="G33" s="103">
        <f t="shared" si="2"/>
        <v>0</v>
      </c>
      <c r="H33" s="23"/>
      <c r="I33" s="103">
        <f t="shared" si="3"/>
        <v>0</v>
      </c>
      <c r="J33" s="23"/>
      <c r="K33" s="103">
        <f t="shared" si="4"/>
        <v>0</v>
      </c>
      <c r="L33" s="23"/>
      <c r="M33" s="103">
        <f t="shared" si="5"/>
        <v>0</v>
      </c>
      <c r="N33" s="7"/>
      <c r="O33" s="23"/>
      <c r="P33" s="103">
        <f t="shared" si="6"/>
        <v>0</v>
      </c>
      <c r="Q33" s="135"/>
      <c r="R33" s="23"/>
      <c r="S33" s="103">
        <f t="shared" si="7"/>
        <v>0</v>
      </c>
    </row>
    <row r="34" spans="1:19" x14ac:dyDescent="0.25">
      <c r="A34" s="52" t="s">
        <v>19</v>
      </c>
      <c r="B34" s="23"/>
      <c r="C34" s="103">
        <f t="shared" si="0"/>
        <v>0</v>
      </c>
      <c r="D34" s="23"/>
      <c r="E34" s="103">
        <f t="shared" si="1"/>
        <v>0</v>
      </c>
      <c r="F34" s="23"/>
      <c r="G34" s="103">
        <f t="shared" si="2"/>
        <v>0</v>
      </c>
      <c r="H34" s="23"/>
      <c r="I34" s="103">
        <f t="shared" si="3"/>
        <v>0</v>
      </c>
      <c r="J34" s="23"/>
      <c r="K34" s="103">
        <f t="shared" si="4"/>
        <v>0</v>
      </c>
      <c r="L34" s="23"/>
      <c r="M34" s="103">
        <f t="shared" si="5"/>
        <v>0</v>
      </c>
      <c r="N34" s="7"/>
      <c r="O34" s="23"/>
      <c r="P34" s="103">
        <f t="shared" si="6"/>
        <v>0</v>
      </c>
      <c r="Q34" s="135"/>
      <c r="R34" s="23"/>
      <c r="S34" s="103">
        <f t="shared" si="7"/>
        <v>0</v>
      </c>
    </row>
    <row r="35" spans="1:19" x14ac:dyDescent="0.25">
      <c r="A35" s="52" t="s">
        <v>19</v>
      </c>
      <c r="B35" s="23"/>
      <c r="C35" s="103">
        <f t="shared" si="0"/>
        <v>0</v>
      </c>
      <c r="D35" s="23"/>
      <c r="E35" s="103">
        <f t="shared" si="1"/>
        <v>0</v>
      </c>
      <c r="F35" s="23"/>
      <c r="G35" s="103">
        <f t="shared" si="2"/>
        <v>0</v>
      </c>
      <c r="H35" s="23"/>
      <c r="I35" s="103">
        <f t="shared" si="3"/>
        <v>0</v>
      </c>
      <c r="J35" s="23"/>
      <c r="K35" s="103">
        <f t="shared" si="4"/>
        <v>0</v>
      </c>
      <c r="L35" s="23"/>
      <c r="M35" s="103">
        <f t="shared" si="5"/>
        <v>0</v>
      </c>
      <c r="N35" s="7"/>
      <c r="O35" s="23"/>
      <c r="P35" s="103">
        <f t="shared" si="6"/>
        <v>0</v>
      </c>
      <c r="Q35" s="135"/>
      <c r="R35" s="23"/>
      <c r="S35" s="103">
        <f t="shared" si="7"/>
        <v>0</v>
      </c>
    </row>
    <row r="36" spans="1:19" x14ac:dyDescent="0.25">
      <c r="A36" s="52" t="s">
        <v>19</v>
      </c>
      <c r="B36" s="23"/>
      <c r="C36" s="103">
        <f t="shared" si="0"/>
        <v>0</v>
      </c>
      <c r="D36" s="23"/>
      <c r="E36" s="103">
        <f t="shared" si="1"/>
        <v>0</v>
      </c>
      <c r="F36" s="23"/>
      <c r="G36" s="103">
        <f t="shared" si="2"/>
        <v>0</v>
      </c>
      <c r="H36" s="23"/>
      <c r="I36" s="103">
        <f t="shared" si="3"/>
        <v>0</v>
      </c>
      <c r="J36" s="23"/>
      <c r="K36" s="103">
        <f t="shared" si="4"/>
        <v>0</v>
      </c>
      <c r="L36" s="23"/>
      <c r="M36" s="103">
        <f t="shared" si="5"/>
        <v>0</v>
      </c>
      <c r="N36" s="7"/>
      <c r="O36" s="23"/>
      <c r="P36" s="103">
        <f t="shared" si="6"/>
        <v>0</v>
      </c>
      <c r="Q36" s="135"/>
      <c r="R36" s="23"/>
      <c r="S36" s="103">
        <f t="shared" si="7"/>
        <v>0</v>
      </c>
    </row>
    <row r="37" spans="1:19" x14ac:dyDescent="0.25">
      <c r="A37" s="52" t="s">
        <v>19</v>
      </c>
      <c r="B37" s="23"/>
      <c r="C37" s="103">
        <f t="shared" si="0"/>
        <v>0</v>
      </c>
      <c r="D37" s="23"/>
      <c r="E37" s="103">
        <f t="shared" si="1"/>
        <v>0</v>
      </c>
      <c r="F37" s="23"/>
      <c r="G37" s="103">
        <f t="shared" si="2"/>
        <v>0</v>
      </c>
      <c r="H37" s="23"/>
      <c r="I37" s="103">
        <f t="shared" si="3"/>
        <v>0</v>
      </c>
      <c r="J37" s="23"/>
      <c r="K37" s="103">
        <f t="shared" si="4"/>
        <v>0</v>
      </c>
      <c r="L37" s="23"/>
      <c r="M37" s="103">
        <f t="shared" si="5"/>
        <v>0</v>
      </c>
      <c r="N37" s="7"/>
      <c r="O37" s="23"/>
      <c r="P37" s="103">
        <f t="shared" si="6"/>
        <v>0</v>
      </c>
      <c r="Q37" s="135"/>
      <c r="R37" s="23"/>
      <c r="S37" s="103">
        <f t="shared" si="7"/>
        <v>0</v>
      </c>
    </row>
    <row r="38" spans="1:19" x14ac:dyDescent="0.25">
      <c r="A38" s="52" t="s">
        <v>19</v>
      </c>
      <c r="B38" s="23"/>
      <c r="C38" s="103">
        <f t="shared" si="0"/>
        <v>0</v>
      </c>
      <c r="D38" s="23"/>
      <c r="E38" s="103">
        <f t="shared" si="1"/>
        <v>0</v>
      </c>
      <c r="F38" s="23"/>
      <c r="G38" s="103">
        <f t="shared" si="2"/>
        <v>0</v>
      </c>
      <c r="H38" s="23"/>
      <c r="I38" s="103">
        <f t="shared" si="3"/>
        <v>0</v>
      </c>
      <c r="J38" s="23"/>
      <c r="K38" s="103">
        <f t="shared" si="4"/>
        <v>0</v>
      </c>
      <c r="L38" s="23"/>
      <c r="M38" s="103">
        <f t="shared" si="5"/>
        <v>0</v>
      </c>
      <c r="N38" s="7"/>
      <c r="O38" s="23"/>
      <c r="P38" s="103">
        <f t="shared" si="6"/>
        <v>0</v>
      </c>
      <c r="Q38" s="135"/>
      <c r="R38" s="23"/>
      <c r="S38" s="103">
        <f t="shared" si="7"/>
        <v>0</v>
      </c>
    </row>
    <row r="39" spans="1:19" x14ac:dyDescent="0.25">
      <c r="A39" s="52" t="s">
        <v>19</v>
      </c>
      <c r="B39" s="23"/>
      <c r="C39" s="103">
        <f t="shared" si="0"/>
        <v>0</v>
      </c>
      <c r="D39" s="23"/>
      <c r="E39" s="103">
        <f t="shared" si="1"/>
        <v>0</v>
      </c>
      <c r="F39" s="23"/>
      <c r="G39" s="103">
        <f t="shared" si="2"/>
        <v>0</v>
      </c>
      <c r="H39" s="23"/>
      <c r="I39" s="103">
        <f t="shared" si="3"/>
        <v>0</v>
      </c>
      <c r="J39" s="23"/>
      <c r="K39" s="103">
        <f t="shared" si="4"/>
        <v>0</v>
      </c>
      <c r="L39" s="23"/>
      <c r="M39" s="103">
        <f t="shared" si="5"/>
        <v>0</v>
      </c>
      <c r="N39" s="7"/>
      <c r="O39" s="23"/>
      <c r="P39" s="103">
        <f t="shared" si="6"/>
        <v>0</v>
      </c>
      <c r="Q39" s="135"/>
      <c r="R39" s="23"/>
      <c r="S39" s="103">
        <f t="shared" si="7"/>
        <v>0</v>
      </c>
    </row>
    <row r="40" spans="1:19" x14ac:dyDescent="0.25">
      <c r="A40" s="52" t="s">
        <v>19</v>
      </c>
      <c r="B40" s="23"/>
      <c r="C40" s="103">
        <f t="shared" si="0"/>
        <v>0</v>
      </c>
      <c r="D40" s="23"/>
      <c r="E40" s="103">
        <f t="shared" si="1"/>
        <v>0</v>
      </c>
      <c r="F40" s="23"/>
      <c r="G40" s="103">
        <f t="shared" si="2"/>
        <v>0</v>
      </c>
      <c r="H40" s="23"/>
      <c r="I40" s="103">
        <f t="shared" si="3"/>
        <v>0</v>
      </c>
      <c r="J40" s="23"/>
      <c r="K40" s="103">
        <f t="shared" si="4"/>
        <v>0</v>
      </c>
      <c r="L40" s="23"/>
      <c r="M40" s="103">
        <f t="shared" si="5"/>
        <v>0</v>
      </c>
      <c r="N40" s="7"/>
      <c r="O40" s="23"/>
      <c r="P40" s="103">
        <f t="shared" si="6"/>
        <v>0</v>
      </c>
      <c r="Q40" s="135"/>
      <c r="R40" s="23"/>
      <c r="S40" s="103">
        <f t="shared" si="7"/>
        <v>0</v>
      </c>
    </row>
    <row r="41" spans="1:19" x14ac:dyDescent="0.25">
      <c r="A41" s="52" t="s">
        <v>19</v>
      </c>
      <c r="B41" s="23"/>
      <c r="C41" s="103">
        <f t="shared" si="0"/>
        <v>0</v>
      </c>
      <c r="D41" s="23"/>
      <c r="E41" s="103">
        <f t="shared" si="1"/>
        <v>0</v>
      </c>
      <c r="F41" s="23"/>
      <c r="G41" s="103">
        <f t="shared" si="2"/>
        <v>0</v>
      </c>
      <c r="H41" s="23"/>
      <c r="I41" s="103">
        <f t="shared" si="3"/>
        <v>0</v>
      </c>
      <c r="J41" s="23"/>
      <c r="K41" s="103">
        <f t="shared" si="4"/>
        <v>0</v>
      </c>
      <c r="L41" s="23"/>
      <c r="M41" s="103">
        <f t="shared" si="5"/>
        <v>0</v>
      </c>
      <c r="N41" s="7"/>
      <c r="O41" s="23"/>
      <c r="P41" s="103">
        <f t="shared" si="6"/>
        <v>0</v>
      </c>
      <c r="Q41" s="135"/>
      <c r="R41" s="23"/>
      <c r="S41" s="103">
        <f t="shared" si="7"/>
        <v>0</v>
      </c>
    </row>
    <row r="42" spans="1:19" x14ac:dyDescent="0.25">
      <c r="A42" s="52" t="s">
        <v>19</v>
      </c>
      <c r="B42" s="23"/>
      <c r="C42" s="103">
        <f t="shared" si="0"/>
        <v>0</v>
      </c>
      <c r="D42" s="23"/>
      <c r="E42" s="103">
        <f t="shared" si="1"/>
        <v>0</v>
      </c>
      <c r="F42" s="23"/>
      <c r="G42" s="103">
        <f t="shared" si="2"/>
        <v>0</v>
      </c>
      <c r="H42" s="23"/>
      <c r="I42" s="103">
        <f t="shared" si="3"/>
        <v>0</v>
      </c>
      <c r="J42" s="23"/>
      <c r="K42" s="103">
        <f t="shared" si="4"/>
        <v>0</v>
      </c>
      <c r="L42" s="23"/>
      <c r="M42" s="103">
        <f t="shared" si="5"/>
        <v>0</v>
      </c>
      <c r="N42" s="7"/>
      <c r="O42" s="23"/>
      <c r="P42" s="103">
        <f t="shared" si="6"/>
        <v>0</v>
      </c>
      <c r="Q42" s="135"/>
      <c r="R42" s="23"/>
      <c r="S42" s="103">
        <f t="shared" si="7"/>
        <v>0</v>
      </c>
    </row>
    <row r="43" spans="1:19" x14ac:dyDescent="0.25">
      <c r="A43" s="52" t="s">
        <v>19</v>
      </c>
      <c r="B43" s="23"/>
      <c r="C43" s="103">
        <f t="shared" si="0"/>
        <v>0</v>
      </c>
      <c r="D43" s="23"/>
      <c r="E43" s="103">
        <f t="shared" si="1"/>
        <v>0</v>
      </c>
      <c r="F43" s="23"/>
      <c r="G43" s="103">
        <f t="shared" si="2"/>
        <v>0</v>
      </c>
      <c r="H43" s="23"/>
      <c r="I43" s="103">
        <f t="shared" si="3"/>
        <v>0</v>
      </c>
      <c r="J43" s="23"/>
      <c r="K43" s="103">
        <f t="shared" si="4"/>
        <v>0</v>
      </c>
      <c r="L43" s="23"/>
      <c r="M43" s="103">
        <f t="shared" si="5"/>
        <v>0</v>
      </c>
      <c r="N43" s="7"/>
      <c r="O43" s="23"/>
      <c r="P43" s="103">
        <f t="shared" si="6"/>
        <v>0</v>
      </c>
      <c r="Q43" s="135"/>
      <c r="R43" s="23"/>
      <c r="S43" s="103">
        <f t="shared" si="7"/>
        <v>0</v>
      </c>
    </row>
    <row r="44" spans="1:19" x14ac:dyDescent="0.25">
      <c r="A44" s="52" t="s">
        <v>19</v>
      </c>
      <c r="B44" s="23"/>
      <c r="C44" s="103">
        <f t="shared" si="0"/>
        <v>0</v>
      </c>
      <c r="D44" s="23"/>
      <c r="E44" s="103">
        <f t="shared" si="1"/>
        <v>0</v>
      </c>
      <c r="F44" s="23"/>
      <c r="G44" s="103">
        <f t="shared" si="2"/>
        <v>0</v>
      </c>
      <c r="H44" s="23"/>
      <c r="I44" s="103">
        <f t="shared" si="3"/>
        <v>0</v>
      </c>
      <c r="J44" s="23"/>
      <c r="K44" s="103">
        <f t="shared" si="4"/>
        <v>0</v>
      </c>
      <c r="L44" s="23"/>
      <c r="M44" s="103">
        <f t="shared" si="5"/>
        <v>0</v>
      </c>
      <c r="N44" s="7"/>
      <c r="O44" s="23"/>
      <c r="P44" s="103">
        <f t="shared" si="6"/>
        <v>0</v>
      </c>
      <c r="Q44" s="135"/>
      <c r="R44" s="23"/>
      <c r="S44" s="103">
        <f t="shared" si="7"/>
        <v>0</v>
      </c>
    </row>
    <row r="45" spans="1:19" x14ac:dyDescent="0.25">
      <c r="A45" s="52" t="s">
        <v>19</v>
      </c>
      <c r="B45" s="23"/>
      <c r="C45" s="103">
        <f t="shared" si="0"/>
        <v>0</v>
      </c>
      <c r="D45" s="23"/>
      <c r="E45" s="103">
        <f t="shared" si="1"/>
        <v>0</v>
      </c>
      <c r="F45" s="23"/>
      <c r="G45" s="103">
        <f t="shared" si="2"/>
        <v>0</v>
      </c>
      <c r="H45" s="23"/>
      <c r="I45" s="103">
        <f t="shared" si="3"/>
        <v>0</v>
      </c>
      <c r="J45" s="23"/>
      <c r="K45" s="103">
        <f t="shared" si="4"/>
        <v>0</v>
      </c>
      <c r="L45" s="23"/>
      <c r="M45" s="103">
        <f t="shared" si="5"/>
        <v>0</v>
      </c>
      <c r="N45" s="7"/>
      <c r="O45" s="23"/>
      <c r="P45" s="103">
        <f t="shared" si="6"/>
        <v>0</v>
      </c>
      <c r="Q45" s="135"/>
      <c r="R45" s="23"/>
      <c r="S45" s="103">
        <f t="shared" si="7"/>
        <v>0</v>
      </c>
    </row>
    <row r="46" spans="1:19" x14ac:dyDescent="0.25">
      <c r="A46" s="52" t="s">
        <v>19</v>
      </c>
      <c r="B46" s="23"/>
      <c r="C46" s="103">
        <f t="shared" si="0"/>
        <v>0</v>
      </c>
      <c r="D46" s="23"/>
      <c r="E46" s="103">
        <f t="shared" si="1"/>
        <v>0</v>
      </c>
      <c r="F46" s="23"/>
      <c r="G46" s="103">
        <f t="shared" si="2"/>
        <v>0</v>
      </c>
      <c r="H46" s="23"/>
      <c r="I46" s="103">
        <f t="shared" si="3"/>
        <v>0</v>
      </c>
      <c r="J46" s="23"/>
      <c r="K46" s="103">
        <f t="shared" si="4"/>
        <v>0</v>
      </c>
      <c r="L46" s="23"/>
      <c r="M46" s="103">
        <f t="shared" si="5"/>
        <v>0</v>
      </c>
      <c r="N46" s="7"/>
      <c r="O46" s="23"/>
      <c r="P46" s="103">
        <f t="shared" si="6"/>
        <v>0</v>
      </c>
      <c r="Q46" s="135"/>
      <c r="R46" s="23"/>
      <c r="S46" s="103">
        <f t="shared" si="7"/>
        <v>0</v>
      </c>
    </row>
    <row r="47" spans="1:19" x14ac:dyDescent="0.25">
      <c r="A47" s="52" t="s">
        <v>19</v>
      </c>
      <c r="B47" s="23"/>
      <c r="C47" s="103">
        <f t="shared" si="0"/>
        <v>0</v>
      </c>
      <c r="D47" s="23"/>
      <c r="E47" s="103">
        <f t="shared" si="1"/>
        <v>0</v>
      </c>
      <c r="F47" s="23"/>
      <c r="G47" s="103">
        <f t="shared" si="2"/>
        <v>0</v>
      </c>
      <c r="H47" s="23"/>
      <c r="I47" s="103">
        <f t="shared" si="3"/>
        <v>0</v>
      </c>
      <c r="J47" s="23"/>
      <c r="K47" s="103">
        <f t="shared" si="4"/>
        <v>0</v>
      </c>
      <c r="L47" s="23"/>
      <c r="M47" s="103">
        <f t="shared" si="5"/>
        <v>0</v>
      </c>
      <c r="N47" s="7"/>
      <c r="O47" s="23"/>
      <c r="P47" s="103">
        <f t="shared" si="6"/>
        <v>0</v>
      </c>
      <c r="Q47" s="135"/>
      <c r="R47" s="23"/>
      <c r="S47" s="103">
        <f t="shared" si="7"/>
        <v>0</v>
      </c>
    </row>
    <row r="48" spans="1:19" x14ac:dyDescent="0.25">
      <c r="A48" s="52" t="s">
        <v>19</v>
      </c>
      <c r="B48" s="23"/>
      <c r="C48" s="103">
        <f t="shared" si="0"/>
        <v>0</v>
      </c>
      <c r="D48" s="23"/>
      <c r="E48" s="103">
        <f t="shared" si="1"/>
        <v>0</v>
      </c>
      <c r="F48" s="23"/>
      <c r="G48" s="103">
        <f t="shared" si="2"/>
        <v>0</v>
      </c>
      <c r="H48" s="23"/>
      <c r="I48" s="103">
        <f t="shared" si="3"/>
        <v>0</v>
      </c>
      <c r="J48" s="23"/>
      <c r="K48" s="103">
        <f t="shared" si="4"/>
        <v>0</v>
      </c>
      <c r="L48" s="23"/>
      <c r="M48" s="103">
        <f t="shared" si="5"/>
        <v>0</v>
      </c>
      <c r="N48" s="7"/>
      <c r="O48" s="23"/>
      <c r="P48" s="103">
        <f t="shared" si="6"/>
        <v>0</v>
      </c>
      <c r="Q48" s="135"/>
      <c r="R48" s="23"/>
      <c r="S48" s="103">
        <f t="shared" si="7"/>
        <v>0</v>
      </c>
    </row>
    <row r="49" spans="1:19" x14ac:dyDescent="0.25">
      <c r="A49" s="52" t="s">
        <v>19</v>
      </c>
      <c r="B49" s="23"/>
      <c r="C49" s="103">
        <f t="shared" si="0"/>
        <v>0</v>
      </c>
      <c r="D49" s="23"/>
      <c r="E49" s="103">
        <f t="shared" si="1"/>
        <v>0</v>
      </c>
      <c r="F49" s="23"/>
      <c r="G49" s="103">
        <f t="shared" si="2"/>
        <v>0</v>
      </c>
      <c r="H49" s="23"/>
      <c r="I49" s="103">
        <f t="shared" si="3"/>
        <v>0</v>
      </c>
      <c r="J49" s="23"/>
      <c r="K49" s="103">
        <f t="shared" si="4"/>
        <v>0</v>
      </c>
      <c r="L49" s="23"/>
      <c r="M49" s="103">
        <f t="shared" si="5"/>
        <v>0</v>
      </c>
      <c r="N49" s="7"/>
      <c r="O49" s="23"/>
      <c r="P49" s="103">
        <f t="shared" si="6"/>
        <v>0</v>
      </c>
      <c r="Q49" s="135"/>
      <c r="R49" s="23"/>
      <c r="S49" s="103">
        <f t="shared" si="7"/>
        <v>0</v>
      </c>
    </row>
    <row r="50" spans="1:19" x14ac:dyDescent="0.25">
      <c r="A50" s="52" t="s">
        <v>19</v>
      </c>
      <c r="B50" s="23"/>
      <c r="C50" s="103">
        <f t="shared" si="0"/>
        <v>0</v>
      </c>
      <c r="D50" s="23"/>
      <c r="E50" s="103">
        <f t="shared" si="1"/>
        <v>0</v>
      </c>
      <c r="F50" s="23"/>
      <c r="G50" s="103">
        <f t="shared" si="2"/>
        <v>0</v>
      </c>
      <c r="H50" s="23"/>
      <c r="I50" s="103">
        <f t="shared" si="3"/>
        <v>0</v>
      </c>
      <c r="J50" s="23"/>
      <c r="K50" s="103">
        <f t="shared" si="4"/>
        <v>0</v>
      </c>
      <c r="L50" s="23"/>
      <c r="M50" s="103">
        <f t="shared" si="5"/>
        <v>0</v>
      </c>
      <c r="N50" s="7"/>
      <c r="O50" s="23"/>
      <c r="P50" s="103">
        <f t="shared" si="6"/>
        <v>0</v>
      </c>
      <c r="Q50" s="135"/>
      <c r="R50" s="23"/>
      <c r="S50" s="103">
        <f t="shared" si="7"/>
        <v>0</v>
      </c>
    </row>
    <row r="51" spans="1:19" x14ac:dyDescent="0.25">
      <c r="A51" s="52" t="s">
        <v>19</v>
      </c>
      <c r="B51" s="23"/>
      <c r="C51" s="103">
        <f t="shared" si="0"/>
        <v>0</v>
      </c>
      <c r="D51" s="23"/>
      <c r="E51" s="103">
        <f t="shared" si="1"/>
        <v>0</v>
      </c>
      <c r="F51" s="23"/>
      <c r="G51" s="103">
        <f t="shared" si="2"/>
        <v>0</v>
      </c>
      <c r="H51" s="23"/>
      <c r="I51" s="103">
        <f t="shared" si="3"/>
        <v>0</v>
      </c>
      <c r="J51" s="23"/>
      <c r="K51" s="103">
        <f t="shared" si="4"/>
        <v>0</v>
      </c>
      <c r="L51" s="23"/>
      <c r="M51" s="103">
        <f t="shared" si="5"/>
        <v>0</v>
      </c>
      <c r="N51" s="7"/>
      <c r="O51" s="23"/>
      <c r="P51" s="103">
        <f t="shared" si="6"/>
        <v>0</v>
      </c>
      <c r="Q51" s="135"/>
      <c r="R51" s="23"/>
      <c r="S51" s="103">
        <f t="shared" si="7"/>
        <v>0</v>
      </c>
    </row>
    <row r="52" spans="1:19" x14ac:dyDescent="0.25">
      <c r="A52" s="52" t="s">
        <v>19</v>
      </c>
      <c r="B52" s="23"/>
      <c r="C52" s="103">
        <f t="shared" si="0"/>
        <v>0</v>
      </c>
      <c r="D52" s="23"/>
      <c r="E52" s="103">
        <f t="shared" si="1"/>
        <v>0</v>
      </c>
      <c r="F52" s="23"/>
      <c r="G52" s="103">
        <f t="shared" si="2"/>
        <v>0</v>
      </c>
      <c r="H52" s="23"/>
      <c r="I52" s="103">
        <f t="shared" si="3"/>
        <v>0</v>
      </c>
      <c r="J52" s="23"/>
      <c r="K52" s="103">
        <f t="shared" si="4"/>
        <v>0</v>
      </c>
      <c r="L52" s="23"/>
      <c r="M52" s="103">
        <f t="shared" si="5"/>
        <v>0</v>
      </c>
      <c r="N52" s="7"/>
      <c r="O52" s="23"/>
      <c r="P52" s="103">
        <f t="shared" si="6"/>
        <v>0</v>
      </c>
      <c r="Q52" s="135"/>
      <c r="R52" s="23"/>
      <c r="S52" s="103">
        <f t="shared" si="7"/>
        <v>0</v>
      </c>
    </row>
    <row r="53" spans="1:19" x14ac:dyDescent="0.25">
      <c r="A53" s="52" t="s">
        <v>19</v>
      </c>
      <c r="B53" s="23"/>
      <c r="C53" s="103">
        <f t="shared" si="0"/>
        <v>0</v>
      </c>
      <c r="D53" s="23"/>
      <c r="E53" s="103">
        <f t="shared" si="1"/>
        <v>0</v>
      </c>
      <c r="F53" s="23"/>
      <c r="G53" s="103">
        <f t="shared" si="2"/>
        <v>0</v>
      </c>
      <c r="H53" s="23"/>
      <c r="I53" s="103">
        <f t="shared" si="3"/>
        <v>0</v>
      </c>
      <c r="J53" s="23"/>
      <c r="K53" s="103">
        <f t="shared" si="4"/>
        <v>0</v>
      </c>
      <c r="L53" s="23"/>
      <c r="M53" s="103">
        <f t="shared" si="5"/>
        <v>0</v>
      </c>
      <c r="N53" s="7"/>
      <c r="O53" s="23"/>
      <c r="P53" s="103">
        <f t="shared" si="6"/>
        <v>0</v>
      </c>
      <c r="Q53" s="135"/>
      <c r="R53" s="23"/>
      <c r="S53" s="103">
        <f t="shared" si="7"/>
        <v>0</v>
      </c>
    </row>
    <row r="54" spans="1:19" x14ac:dyDescent="0.25">
      <c r="A54" s="52" t="s">
        <v>19</v>
      </c>
      <c r="B54" s="23"/>
      <c r="C54" s="103">
        <f t="shared" si="0"/>
        <v>0</v>
      </c>
      <c r="D54" s="23"/>
      <c r="E54" s="103">
        <f t="shared" si="1"/>
        <v>0</v>
      </c>
      <c r="F54" s="23"/>
      <c r="G54" s="103">
        <f t="shared" si="2"/>
        <v>0</v>
      </c>
      <c r="H54" s="23"/>
      <c r="I54" s="103">
        <f t="shared" si="3"/>
        <v>0</v>
      </c>
      <c r="J54" s="23"/>
      <c r="K54" s="103">
        <f t="shared" si="4"/>
        <v>0</v>
      </c>
      <c r="L54" s="23"/>
      <c r="M54" s="103">
        <f t="shared" si="5"/>
        <v>0</v>
      </c>
      <c r="N54" s="7"/>
      <c r="O54" s="23"/>
      <c r="P54" s="103">
        <f t="shared" si="6"/>
        <v>0</v>
      </c>
      <c r="Q54" s="135"/>
      <c r="R54" s="23"/>
      <c r="S54" s="103">
        <f t="shared" si="7"/>
        <v>0</v>
      </c>
    </row>
    <row r="55" spans="1:19" x14ac:dyDescent="0.25">
      <c r="A55" s="52" t="s">
        <v>19</v>
      </c>
      <c r="B55" s="23"/>
      <c r="C55" s="103">
        <f t="shared" si="0"/>
        <v>0</v>
      </c>
      <c r="D55" s="23"/>
      <c r="E55" s="103">
        <f t="shared" si="1"/>
        <v>0</v>
      </c>
      <c r="F55" s="23"/>
      <c r="G55" s="103">
        <f t="shared" si="2"/>
        <v>0</v>
      </c>
      <c r="H55" s="23"/>
      <c r="I55" s="103">
        <f t="shared" si="3"/>
        <v>0</v>
      </c>
      <c r="J55" s="23"/>
      <c r="K55" s="103">
        <f t="shared" si="4"/>
        <v>0</v>
      </c>
      <c r="L55" s="23"/>
      <c r="M55" s="103">
        <f t="shared" si="5"/>
        <v>0</v>
      </c>
      <c r="N55" s="7"/>
      <c r="O55" s="23"/>
      <c r="P55" s="103">
        <f t="shared" si="6"/>
        <v>0</v>
      </c>
      <c r="Q55" s="135"/>
      <c r="R55" s="23"/>
      <c r="S55" s="103">
        <f t="shared" si="7"/>
        <v>0</v>
      </c>
    </row>
    <row r="56" spans="1:19" x14ac:dyDescent="0.25">
      <c r="A56" s="52" t="s">
        <v>19</v>
      </c>
      <c r="B56" s="23"/>
      <c r="C56" s="103">
        <f t="shared" si="0"/>
        <v>0</v>
      </c>
      <c r="D56" s="23"/>
      <c r="E56" s="103">
        <f t="shared" si="1"/>
        <v>0</v>
      </c>
      <c r="F56" s="23"/>
      <c r="G56" s="103">
        <f t="shared" si="2"/>
        <v>0</v>
      </c>
      <c r="H56" s="23"/>
      <c r="I56" s="103">
        <f t="shared" si="3"/>
        <v>0</v>
      </c>
      <c r="J56" s="23"/>
      <c r="K56" s="103">
        <f t="shared" si="4"/>
        <v>0</v>
      </c>
      <c r="L56" s="23"/>
      <c r="M56" s="103">
        <f t="shared" si="5"/>
        <v>0</v>
      </c>
      <c r="N56" s="7"/>
      <c r="O56" s="23"/>
      <c r="P56" s="103">
        <f t="shared" si="6"/>
        <v>0</v>
      </c>
      <c r="Q56" s="135"/>
      <c r="R56" s="23"/>
      <c r="S56" s="103">
        <f t="shared" si="7"/>
        <v>0</v>
      </c>
    </row>
    <row r="57" spans="1:19" x14ac:dyDescent="0.25">
      <c r="A57" s="52" t="s">
        <v>19</v>
      </c>
      <c r="B57" s="23"/>
      <c r="C57" s="103">
        <f t="shared" si="0"/>
        <v>0</v>
      </c>
      <c r="D57" s="23"/>
      <c r="E57" s="103">
        <f t="shared" si="1"/>
        <v>0</v>
      </c>
      <c r="F57" s="23"/>
      <c r="G57" s="103">
        <f t="shared" si="2"/>
        <v>0</v>
      </c>
      <c r="H57" s="23"/>
      <c r="I57" s="103">
        <f t="shared" si="3"/>
        <v>0</v>
      </c>
      <c r="J57" s="23"/>
      <c r="K57" s="103">
        <f t="shared" si="4"/>
        <v>0</v>
      </c>
      <c r="L57" s="23"/>
      <c r="M57" s="103">
        <f t="shared" si="5"/>
        <v>0</v>
      </c>
      <c r="N57" s="7"/>
      <c r="O57" s="23"/>
      <c r="P57" s="103">
        <f t="shared" si="6"/>
        <v>0</v>
      </c>
      <c r="Q57" s="135"/>
      <c r="R57" s="23"/>
      <c r="S57" s="103">
        <f t="shared" si="7"/>
        <v>0</v>
      </c>
    </row>
    <row r="58" spans="1:19" x14ac:dyDescent="0.25">
      <c r="A58" s="52" t="s">
        <v>19</v>
      </c>
      <c r="B58" s="23"/>
      <c r="C58" s="103">
        <f t="shared" si="0"/>
        <v>0</v>
      </c>
      <c r="D58" s="23"/>
      <c r="E58" s="103">
        <f t="shared" si="1"/>
        <v>0</v>
      </c>
      <c r="F58" s="23"/>
      <c r="G58" s="103">
        <f t="shared" si="2"/>
        <v>0</v>
      </c>
      <c r="H58" s="23"/>
      <c r="I58" s="103">
        <f t="shared" si="3"/>
        <v>0</v>
      </c>
      <c r="J58" s="23"/>
      <c r="K58" s="103">
        <f t="shared" si="4"/>
        <v>0</v>
      </c>
      <c r="L58" s="23"/>
      <c r="M58" s="103">
        <f t="shared" si="5"/>
        <v>0</v>
      </c>
      <c r="N58" s="7"/>
      <c r="O58" s="23"/>
      <c r="P58" s="103">
        <f t="shared" si="6"/>
        <v>0</v>
      </c>
      <c r="Q58" s="135"/>
      <c r="R58" s="23"/>
      <c r="S58" s="103">
        <f t="shared" si="7"/>
        <v>0</v>
      </c>
    </row>
    <row r="59" spans="1:19" x14ac:dyDescent="0.25">
      <c r="A59" s="52" t="s">
        <v>19</v>
      </c>
      <c r="B59" s="23"/>
      <c r="C59" s="103">
        <f t="shared" si="0"/>
        <v>0</v>
      </c>
      <c r="D59" s="23"/>
      <c r="E59" s="103">
        <f t="shared" si="1"/>
        <v>0</v>
      </c>
      <c r="F59" s="23"/>
      <c r="G59" s="103">
        <f t="shared" si="2"/>
        <v>0</v>
      </c>
      <c r="H59" s="23"/>
      <c r="I59" s="103">
        <f t="shared" si="3"/>
        <v>0</v>
      </c>
      <c r="J59" s="23"/>
      <c r="K59" s="103">
        <f t="shared" si="4"/>
        <v>0</v>
      </c>
      <c r="L59" s="23"/>
      <c r="M59" s="103">
        <f t="shared" si="5"/>
        <v>0</v>
      </c>
      <c r="N59" s="7"/>
      <c r="O59" s="23"/>
      <c r="P59" s="103">
        <f t="shared" si="6"/>
        <v>0</v>
      </c>
      <c r="Q59" s="135"/>
      <c r="R59" s="23"/>
      <c r="S59" s="103">
        <f t="shared" si="7"/>
        <v>0</v>
      </c>
    </row>
    <row r="60" spans="1:19" x14ac:dyDescent="0.25">
      <c r="A60" s="52" t="s">
        <v>19</v>
      </c>
      <c r="B60" s="23"/>
      <c r="C60" s="103">
        <f t="shared" si="0"/>
        <v>0</v>
      </c>
      <c r="D60" s="23"/>
      <c r="E60" s="103">
        <f t="shared" si="1"/>
        <v>0</v>
      </c>
      <c r="F60" s="23"/>
      <c r="G60" s="103">
        <f t="shared" si="2"/>
        <v>0</v>
      </c>
      <c r="H60" s="23"/>
      <c r="I60" s="103">
        <f t="shared" si="3"/>
        <v>0</v>
      </c>
      <c r="J60" s="23"/>
      <c r="K60" s="103">
        <f t="shared" si="4"/>
        <v>0</v>
      </c>
      <c r="L60" s="23"/>
      <c r="M60" s="103">
        <f t="shared" si="5"/>
        <v>0</v>
      </c>
      <c r="N60" s="7"/>
      <c r="O60" s="23"/>
      <c r="P60" s="103">
        <f t="shared" si="6"/>
        <v>0</v>
      </c>
      <c r="Q60" s="135"/>
      <c r="R60" s="23"/>
      <c r="S60" s="103">
        <f t="shared" si="7"/>
        <v>0</v>
      </c>
    </row>
    <row r="61" spans="1:19" x14ac:dyDescent="0.25">
      <c r="A61" s="52" t="s">
        <v>19</v>
      </c>
      <c r="B61" s="23"/>
      <c r="C61" s="103">
        <f t="shared" si="0"/>
        <v>0</v>
      </c>
      <c r="D61" s="23"/>
      <c r="E61" s="103">
        <f t="shared" si="1"/>
        <v>0</v>
      </c>
      <c r="F61" s="23"/>
      <c r="G61" s="103">
        <f t="shared" si="2"/>
        <v>0</v>
      </c>
      <c r="H61" s="23"/>
      <c r="I61" s="103">
        <f t="shared" si="3"/>
        <v>0</v>
      </c>
      <c r="J61" s="23"/>
      <c r="K61" s="103">
        <f t="shared" si="4"/>
        <v>0</v>
      </c>
      <c r="L61" s="23"/>
      <c r="M61" s="103">
        <f t="shared" si="5"/>
        <v>0</v>
      </c>
      <c r="N61" s="7"/>
      <c r="O61" s="23"/>
      <c r="P61" s="103">
        <f t="shared" si="6"/>
        <v>0</v>
      </c>
      <c r="Q61" s="135"/>
      <c r="R61" s="23"/>
      <c r="S61" s="103">
        <f t="shared" si="7"/>
        <v>0</v>
      </c>
    </row>
    <row r="62" spans="1:19" x14ac:dyDescent="0.25">
      <c r="A62" s="52" t="s">
        <v>19</v>
      </c>
      <c r="B62" s="23"/>
      <c r="C62" s="103">
        <f t="shared" si="0"/>
        <v>0</v>
      </c>
      <c r="D62" s="23"/>
      <c r="E62" s="103">
        <f t="shared" si="1"/>
        <v>0</v>
      </c>
      <c r="F62" s="23"/>
      <c r="G62" s="103">
        <f t="shared" si="2"/>
        <v>0</v>
      </c>
      <c r="H62" s="23"/>
      <c r="I62" s="103">
        <f t="shared" si="3"/>
        <v>0</v>
      </c>
      <c r="J62" s="23"/>
      <c r="K62" s="103">
        <f t="shared" si="4"/>
        <v>0</v>
      </c>
      <c r="L62" s="23"/>
      <c r="M62" s="103">
        <f t="shared" si="5"/>
        <v>0</v>
      </c>
      <c r="N62" s="7"/>
      <c r="O62" s="23"/>
      <c r="P62" s="103">
        <f t="shared" si="6"/>
        <v>0</v>
      </c>
      <c r="Q62" s="135"/>
      <c r="R62" s="23"/>
      <c r="S62" s="103">
        <f t="shared" si="7"/>
        <v>0</v>
      </c>
    </row>
    <row r="63" spans="1:19" x14ac:dyDescent="0.25">
      <c r="A63" s="52" t="s">
        <v>19</v>
      </c>
      <c r="B63" s="23"/>
      <c r="C63" s="103">
        <f t="shared" si="0"/>
        <v>0</v>
      </c>
      <c r="D63" s="23"/>
      <c r="E63" s="103">
        <f t="shared" si="1"/>
        <v>0</v>
      </c>
      <c r="F63" s="23"/>
      <c r="G63" s="103">
        <f t="shared" si="2"/>
        <v>0</v>
      </c>
      <c r="H63" s="23"/>
      <c r="I63" s="103">
        <f t="shared" si="3"/>
        <v>0</v>
      </c>
      <c r="J63" s="23"/>
      <c r="K63" s="103">
        <f t="shared" si="4"/>
        <v>0</v>
      </c>
      <c r="L63" s="23"/>
      <c r="M63" s="103">
        <f t="shared" si="5"/>
        <v>0</v>
      </c>
      <c r="N63" s="7"/>
      <c r="O63" s="23"/>
      <c r="P63" s="103">
        <f t="shared" si="6"/>
        <v>0</v>
      </c>
      <c r="Q63" s="135"/>
      <c r="R63" s="23"/>
      <c r="S63" s="103">
        <f t="shared" si="7"/>
        <v>0</v>
      </c>
    </row>
    <row r="64" spans="1:19" x14ac:dyDescent="0.25">
      <c r="A64" s="52" t="s">
        <v>19</v>
      </c>
      <c r="B64" s="23"/>
      <c r="C64" s="103">
        <f t="shared" si="0"/>
        <v>0</v>
      </c>
      <c r="D64" s="23"/>
      <c r="E64" s="103">
        <f t="shared" si="1"/>
        <v>0</v>
      </c>
      <c r="F64" s="23"/>
      <c r="G64" s="103">
        <f t="shared" si="2"/>
        <v>0</v>
      </c>
      <c r="H64" s="23"/>
      <c r="I64" s="103">
        <f t="shared" si="3"/>
        <v>0</v>
      </c>
      <c r="J64" s="23"/>
      <c r="K64" s="103">
        <f t="shared" si="4"/>
        <v>0</v>
      </c>
      <c r="L64" s="23"/>
      <c r="M64" s="103">
        <f t="shared" si="5"/>
        <v>0</v>
      </c>
      <c r="N64" s="7"/>
      <c r="O64" s="23"/>
      <c r="P64" s="103">
        <f t="shared" si="6"/>
        <v>0</v>
      </c>
      <c r="Q64" s="135"/>
      <c r="R64" s="23"/>
      <c r="S64" s="103">
        <f t="shared" si="7"/>
        <v>0</v>
      </c>
    </row>
    <row r="65" spans="1:19" x14ac:dyDescent="0.25">
      <c r="A65" s="52" t="s">
        <v>19</v>
      </c>
      <c r="B65" s="23"/>
      <c r="C65" s="103">
        <f t="shared" si="0"/>
        <v>0</v>
      </c>
      <c r="D65" s="23"/>
      <c r="E65" s="103">
        <f t="shared" si="1"/>
        <v>0</v>
      </c>
      <c r="F65" s="23"/>
      <c r="G65" s="103">
        <f t="shared" si="2"/>
        <v>0</v>
      </c>
      <c r="H65" s="23"/>
      <c r="I65" s="103">
        <f t="shared" si="3"/>
        <v>0</v>
      </c>
      <c r="J65" s="23"/>
      <c r="K65" s="103">
        <f t="shared" si="4"/>
        <v>0</v>
      </c>
      <c r="L65" s="23"/>
      <c r="M65" s="103">
        <f t="shared" si="5"/>
        <v>0</v>
      </c>
      <c r="N65" s="7"/>
      <c r="O65" s="23"/>
      <c r="P65" s="103">
        <f t="shared" si="6"/>
        <v>0</v>
      </c>
      <c r="Q65" s="135"/>
      <c r="R65" s="23"/>
      <c r="S65" s="103">
        <f t="shared" si="7"/>
        <v>0</v>
      </c>
    </row>
    <row r="66" spans="1:19" x14ac:dyDescent="0.25">
      <c r="A66" s="52" t="s">
        <v>19</v>
      </c>
      <c r="B66" s="23"/>
      <c r="C66" s="103">
        <f t="shared" si="0"/>
        <v>0</v>
      </c>
      <c r="D66" s="23"/>
      <c r="E66" s="103">
        <f t="shared" si="1"/>
        <v>0</v>
      </c>
      <c r="F66" s="23"/>
      <c r="G66" s="103">
        <f t="shared" si="2"/>
        <v>0</v>
      </c>
      <c r="H66" s="23"/>
      <c r="I66" s="103">
        <f t="shared" si="3"/>
        <v>0</v>
      </c>
      <c r="J66" s="23"/>
      <c r="K66" s="103">
        <f t="shared" si="4"/>
        <v>0</v>
      </c>
      <c r="L66" s="23"/>
      <c r="M66" s="103">
        <f t="shared" si="5"/>
        <v>0</v>
      </c>
      <c r="N66" s="7"/>
      <c r="O66" s="23"/>
      <c r="P66" s="103">
        <f t="shared" si="6"/>
        <v>0</v>
      </c>
      <c r="Q66" s="135"/>
      <c r="R66" s="23"/>
      <c r="S66" s="103">
        <f t="shared" si="7"/>
        <v>0</v>
      </c>
    </row>
    <row r="67" spans="1:19" x14ac:dyDescent="0.25">
      <c r="A67" s="52" t="s">
        <v>19</v>
      </c>
      <c r="B67" s="23"/>
      <c r="C67" s="103">
        <f t="shared" si="0"/>
        <v>0</v>
      </c>
      <c r="D67" s="23"/>
      <c r="E67" s="103">
        <f t="shared" si="1"/>
        <v>0</v>
      </c>
      <c r="F67" s="23"/>
      <c r="G67" s="103">
        <f t="shared" si="2"/>
        <v>0</v>
      </c>
      <c r="H67" s="23"/>
      <c r="I67" s="103">
        <f t="shared" si="3"/>
        <v>0</v>
      </c>
      <c r="J67" s="23"/>
      <c r="K67" s="103">
        <f t="shared" si="4"/>
        <v>0</v>
      </c>
      <c r="L67" s="23"/>
      <c r="M67" s="103">
        <f t="shared" si="5"/>
        <v>0</v>
      </c>
      <c r="N67" s="7"/>
      <c r="O67" s="23"/>
      <c r="P67" s="103">
        <f t="shared" si="6"/>
        <v>0</v>
      </c>
      <c r="Q67" s="135"/>
      <c r="R67" s="23"/>
      <c r="S67" s="103">
        <f t="shared" si="7"/>
        <v>0</v>
      </c>
    </row>
    <row r="68" spans="1:19" x14ac:dyDescent="0.25">
      <c r="A68" s="52" t="s">
        <v>19</v>
      </c>
      <c r="B68" s="23"/>
      <c r="C68" s="103">
        <f t="shared" si="0"/>
        <v>0</v>
      </c>
      <c r="D68" s="23"/>
      <c r="E68" s="103">
        <f t="shared" si="1"/>
        <v>0</v>
      </c>
      <c r="F68" s="23"/>
      <c r="G68" s="103">
        <f t="shared" si="2"/>
        <v>0</v>
      </c>
      <c r="H68" s="23"/>
      <c r="I68" s="103">
        <f t="shared" si="3"/>
        <v>0</v>
      </c>
      <c r="J68" s="23"/>
      <c r="K68" s="103">
        <f t="shared" si="4"/>
        <v>0</v>
      </c>
      <c r="L68" s="23"/>
      <c r="M68" s="103">
        <f t="shared" si="5"/>
        <v>0</v>
      </c>
      <c r="N68" s="7"/>
      <c r="O68" s="23"/>
      <c r="P68" s="103">
        <f t="shared" si="6"/>
        <v>0</v>
      </c>
      <c r="Q68" s="135"/>
      <c r="R68" s="23"/>
      <c r="S68" s="103">
        <f t="shared" si="7"/>
        <v>0</v>
      </c>
    </row>
    <row r="69" spans="1:19" x14ac:dyDescent="0.25">
      <c r="A69" s="52" t="s">
        <v>19</v>
      </c>
      <c r="B69" s="23"/>
      <c r="C69" s="103">
        <f t="shared" si="0"/>
        <v>0</v>
      </c>
      <c r="D69" s="23"/>
      <c r="E69" s="103">
        <f t="shared" si="1"/>
        <v>0</v>
      </c>
      <c r="F69" s="23"/>
      <c r="G69" s="103">
        <f t="shared" si="2"/>
        <v>0</v>
      </c>
      <c r="H69" s="23"/>
      <c r="I69" s="103">
        <f t="shared" si="3"/>
        <v>0</v>
      </c>
      <c r="J69" s="23"/>
      <c r="K69" s="103">
        <f t="shared" si="4"/>
        <v>0</v>
      </c>
      <c r="L69" s="23"/>
      <c r="M69" s="103">
        <f t="shared" si="5"/>
        <v>0</v>
      </c>
      <c r="N69" s="7"/>
      <c r="O69" s="23"/>
      <c r="P69" s="103">
        <f t="shared" si="6"/>
        <v>0</v>
      </c>
      <c r="Q69" s="135"/>
      <c r="R69" s="23"/>
      <c r="S69" s="103">
        <f t="shared" si="7"/>
        <v>0</v>
      </c>
    </row>
    <row r="70" spans="1:19" x14ac:dyDescent="0.25">
      <c r="A70" s="52" t="s">
        <v>19</v>
      </c>
      <c r="B70" s="23"/>
      <c r="C70" s="103">
        <f t="shared" si="0"/>
        <v>0</v>
      </c>
      <c r="D70" s="23"/>
      <c r="E70" s="103">
        <f t="shared" si="1"/>
        <v>0</v>
      </c>
      <c r="F70" s="23"/>
      <c r="G70" s="103">
        <f t="shared" si="2"/>
        <v>0</v>
      </c>
      <c r="H70" s="23"/>
      <c r="I70" s="103">
        <f t="shared" si="3"/>
        <v>0</v>
      </c>
      <c r="J70" s="23"/>
      <c r="K70" s="103">
        <f t="shared" si="4"/>
        <v>0</v>
      </c>
      <c r="L70" s="23"/>
      <c r="M70" s="103">
        <f t="shared" si="5"/>
        <v>0</v>
      </c>
      <c r="N70" s="7"/>
      <c r="O70" s="23"/>
      <c r="P70" s="103">
        <f t="shared" si="6"/>
        <v>0</v>
      </c>
      <c r="Q70" s="135"/>
      <c r="R70" s="23"/>
      <c r="S70" s="103">
        <f t="shared" si="7"/>
        <v>0</v>
      </c>
    </row>
    <row r="71" spans="1:19" x14ac:dyDescent="0.25">
      <c r="A71" s="52" t="s">
        <v>19</v>
      </c>
      <c r="B71" s="23"/>
      <c r="C71" s="103">
        <f t="shared" si="0"/>
        <v>0</v>
      </c>
      <c r="D71" s="23"/>
      <c r="E71" s="103">
        <f t="shared" si="1"/>
        <v>0</v>
      </c>
      <c r="F71" s="23"/>
      <c r="G71" s="103">
        <f t="shared" si="2"/>
        <v>0</v>
      </c>
      <c r="H71" s="23"/>
      <c r="I71" s="103">
        <f t="shared" si="3"/>
        <v>0</v>
      </c>
      <c r="J71" s="23"/>
      <c r="K71" s="103">
        <f t="shared" si="4"/>
        <v>0</v>
      </c>
      <c r="L71" s="23"/>
      <c r="M71" s="103">
        <f t="shared" si="5"/>
        <v>0</v>
      </c>
      <c r="N71" s="7"/>
      <c r="O71" s="23"/>
      <c r="P71" s="103">
        <f t="shared" si="6"/>
        <v>0</v>
      </c>
      <c r="Q71" s="135"/>
      <c r="R71" s="23"/>
      <c r="S71" s="103">
        <f t="shared" si="7"/>
        <v>0</v>
      </c>
    </row>
    <row r="72" spans="1:19" x14ac:dyDescent="0.25">
      <c r="A72" s="52" t="s">
        <v>19</v>
      </c>
      <c r="B72" s="23"/>
      <c r="C72" s="103">
        <f t="shared" si="0"/>
        <v>0</v>
      </c>
      <c r="D72" s="23"/>
      <c r="E72" s="103">
        <f t="shared" si="1"/>
        <v>0</v>
      </c>
      <c r="F72" s="23"/>
      <c r="G72" s="103">
        <f t="shared" si="2"/>
        <v>0</v>
      </c>
      <c r="H72" s="23"/>
      <c r="I72" s="103">
        <f t="shared" si="3"/>
        <v>0</v>
      </c>
      <c r="J72" s="23"/>
      <c r="K72" s="103">
        <f t="shared" si="4"/>
        <v>0</v>
      </c>
      <c r="L72" s="23"/>
      <c r="M72" s="103">
        <f t="shared" si="5"/>
        <v>0</v>
      </c>
      <c r="N72" s="7"/>
      <c r="O72" s="23"/>
      <c r="P72" s="103">
        <f t="shared" si="6"/>
        <v>0</v>
      </c>
      <c r="Q72" s="135"/>
      <c r="R72" s="23"/>
      <c r="S72" s="103">
        <f t="shared" si="7"/>
        <v>0</v>
      </c>
    </row>
    <row r="73" spans="1:19" x14ac:dyDescent="0.25">
      <c r="A73" s="52" t="s">
        <v>19</v>
      </c>
      <c r="B73" s="23"/>
      <c r="C73" s="103">
        <f t="shared" si="0"/>
        <v>0</v>
      </c>
      <c r="D73" s="23"/>
      <c r="E73" s="103">
        <f t="shared" si="1"/>
        <v>0</v>
      </c>
      <c r="F73" s="23"/>
      <c r="G73" s="103">
        <f t="shared" si="2"/>
        <v>0</v>
      </c>
      <c r="H73" s="23"/>
      <c r="I73" s="103">
        <f t="shared" si="3"/>
        <v>0</v>
      </c>
      <c r="J73" s="23"/>
      <c r="K73" s="103">
        <f t="shared" si="4"/>
        <v>0</v>
      </c>
      <c r="L73" s="23"/>
      <c r="M73" s="103">
        <f t="shared" si="5"/>
        <v>0</v>
      </c>
      <c r="N73" s="7"/>
      <c r="O73" s="23"/>
      <c r="P73" s="103">
        <f t="shared" si="6"/>
        <v>0</v>
      </c>
      <c r="Q73" s="135"/>
      <c r="R73" s="23"/>
      <c r="S73" s="103">
        <f t="shared" si="7"/>
        <v>0</v>
      </c>
    </row>
    <row r="74" spans="1:19" x14ac:dyDescent="0.25">
      <c r="A74" s="52" t="s">
        <v>19</v>
      </c>
      <c r="B74" s="23"/>
      <c r="C74" s="103">
        <f t="shared" si="0"/>
        <v>0</v>
      </c>
      <c r="D74" s="23"/>
      <c r="E74" s="103">
        <f t="shared" si="1"/>
        <v>0</v>
      </c>
      <c r="F74" s="23"/>
      <c r="G74" s="103">
        <f t="shared" si="2"/>
        <v>0</v>
      </c>
      <c r="H74" s="23"/>
      <c r="I74" s="103">
        <f t="shared" si="3"/>
        <v>0</v>
      </c>
      <c r="J74" s="23"/>
      <c r="K74" s="103">
        <f t="shared" si="4"/>
        <v>0</v>
      </c>
      <c r="L74" s="23"/>
      <c r="M74" s="103">
        <f t="shared" si="5"/>
        <v>0</v>
      </c>
      <c r="N74" s="7"/>
      <c r="O74" s="23"/>
      <c r="P74" s="103">
        <f t="shared" si="6"/>
        <v>0</v>
      </c>
      <c r="Q74" s="135"/>
      <c r="R74" s="23"/>
      <c r="S74" s="103">
        <f t="shared" si="7"/>
        <v>0</v>
      </c>
    </row>
    <row r="75" spans="1:19" x14ac:dyDescent="0.25">
      <c r="A75" s="52" t="s">
        <v>19</v>
      </c>
      <c r="B75" s="23"/>
      <c r="C75" s="103">
        <f t="shared" ref="C75:C109" si="8">IFERROR(IF(ROUND((B75)/(($B$7*8)),2)&gt;=1,1,ROUND(B75/($B$7*8),1)),0)</f>
        <v>0</v>
      </c>
      <c r="D75" s="23"/>
      <c r="E75" s="103">
        <f t="shared" ref="E75:E109" si="9">IFERROR(IF(ROUND((D75)/(($D$7*8)),2)&gt;=1,1,ROUND(D75/($D$7*8),1)),0)</f>
        <v>0</v>
      </c>
      <c r="F75" s="23"/>
      <c r="G75" s="103">
        <f t="shared" ref="G75:G109" si="10">IFERROR(IF(ROUND((F75)/(($F$7*8)),2)&gt;=1,1,ROUND(F75/($F$7*8),1)),0)</f>
        <v>0</v>
      </c>
      <c r="H75" s="23"/>
      <c r="I75" s="103">
        <f t="shared" ref="I75:I109" si="11">IFERROR(IF(ROUND((H75)/(($H$7*8)),2)&gt;=1,1,ROUND(H75/($H$7*8),1)),0)</f>
        <v>0</v>
      </c>
      <c r="J75" s="23"/>
      <c r="K75" s="103">
        <f t="shared" ref="K75:K109" si="12">IFERROR(IF(ROUND((J75)/(($J$7*8)),2)&gt;=1,1,ROUND(J75/($J$7*8),1)),0)</f>
        <v>0</v>
      </c>
      <c r="L75" s="23"/>
      <c r="M75" s="103">
        <f t="shared" ref="M75:M109" si="13">IFERROR(IF(ROUND((L75)/(($L$7*8)),2)&gt;=1,1,ROUND(L75/($L$7*8),1)),0)</f>
        <v>0</v>
      </c>
      <c r="N75" s="7"/>
      <c r="O75" s="23"/>
      <c r="P75" s="103">
        <f t="shared" ref="P75:P109" si="14">IFERROR(IF(ROUND((O75)/(($O$7*8)),2)&gt;=1,1,ROUND(O75/($O$7*8),1)),0)</f>
        <v>0</v>
      </c>
      <c r="Q75" s="135"/>
      <c r="R75" s="23"/>
      <c r="S75" s="103">
        <f t="shared" ref="S75:S109" si="15">IFERROR(IF(ROUND((R75)/(($R$7*8)),2)&gt;=1,1,ROUND(R75/($R$7*8),1)),0)</f>
        <v>0</v>
      </c>
    </row>
    <row r="76" spans="1:19" x14ac:dyDescent="0.25">
      <c r="A76" s="52" t="s">
        <v>19</v>
      </c>
      <c r="B76" s="23"/>
      <c r="C76" s="103">
        <f t="shared" si="8"/>
        <v>0</v>
      </c>
      <c r="D76" s="23"/>
      <c r="E76" s="103">
        <f t="shared" si="9"/>
        <v>0</v>
      </c>
      <c r="F76" s="23"/>
      <c r="G76" s="103">
        <f t="shared" si="10"/>
        <v>0</v>
      </c>
      <c r="H76" s="23"/>
      <c r="I76" s="103">
        <f t="shared" si="11"/>
        <v>0</v>
      </c>
      <c r="J76" s="23"/>
      <c r="K76" s="103">
        <f t="shared" si="12"/>
        <v>0</v>
      </c>
      <c r="L76" s="23"/>
      <c r="M76" s="103">
        <f t="shared" si="13"/>
        <v>0</v>
      </c>
      <c r="N76" s="7"/>
      <c r="O76" s="23"/>
      <c r="P76" s="103">
        <f t="shared" si="14"/>
        <v>0</v>
      </c>
      <c r="Q76" s="135"/>
      <c r="R76" s="23"/>
      <c r="S76" s="103">
        <f t="shared" si="15"/>
        <v>0</v>
      </c>
    </row>
    <row r="77" spans="1:19" x14ac:dyDescent="0.25">
      <c r="A77" s="52" t="s">
        <v>19</v>
      </c>
      <c r="B77" s="23"/>
      <c r="C77" s="103">
        <f t="shared" si="8"/>
        <v>0</v>
      </c>
      <c r="D77" s="23"/>
      <c r="E77" s="103">
        <f t="shared" si="9"/>
        <v>0</v>
      </c>
      <c r="F77" s="23"/>
      <c r="G77" s="103">
        <f t="shared" si="10"/>
        <v>0</v>
      </c>
      <c r="H77" s="23"/>
      <c r="I77" s="103">
        <f t="shared" si="11"/>
        <v>0</v>
      </c>
      <c r="J77" s="23"/>
      <c r="K77" s="103">
        <f t="shared" si="12"/>
        <v>0</v>
      </c>
      <c r="L77" s="23"/>
      <c r="M77" s="103">
        <f t="shared" si="13"/>
        <v>0</v>
      </c>
      <c r="N77" s="7"/>
      <c r="O77" s="23"/>
      <c r="P77" s="103">
        <f t="shared" si="14"/>
        <v>0</v>
      </c>
      <c r="Q77" s="135"/>
      <c r="R77" s="23"/>
      <c r="S77" s="103">
        <f t="shared" si="15"/>
        <v>0</v>
      </c>
    </row>
    <row r="78" spans="1:19" x14ac:dyDescent="0.25">
      <c r="A78" s="52" t="s">
        <v>19</v>
      </c>
      <c r="B78" s="23"/>
      <c r="C78" s="103">
        <f t="shared" si="8"/>
        <v>0</v>
      </c>
      <c r="D78" s="23"/>
      <c r="E78" s="103">
        <f t="shared" si="9"/>
        <v>0</v>
      </c>
      <c r="F78" s="23"/>
      <c r="G78" s="103">
        <f t="shared" si="10"/>
        <v>0</v>
      </c>
      <c r="H78" s="23"/>
      <c r="I78" s="103">
        <f t="shared" si="11"/>
        <v>0</v>
      </c>
      <c r="J78" s="23"/>
      <c r="K78" s="103">
        <f t="shared" si="12"/>
        <v>0</v>
      </c>
      <c r="L78" s="23"/>
      <c r="M78" s="103">
        <f t="shared" si="13"/>
        <v>0</v>
      </c>
      <c r="N78" s="7"/>
      <c r="O78" s="23"/>
      <c r="P78" s="103">
        <f t="shared" si="14"/>
        <v>0</v>
      </c>
      <c r="Q78" s="135"/>
      <c r="R78" s="23"/>
      <c r="S78" s="103">
        <f t="shared" si="15"/>
        <v>0</v>
      </c>
    </row>
    <row r="79" spans="1:19" x14ac:dyDescent="0.25">
      <c r="A79" s="52" t="s">
        <v>19</v>
      </c>
      <c r="B79" s="23"/>
      <c r="C79" s="103">
        <f t="shared" si="8"/>
        <v>0</v>
      </c>
      <c r="D79" s="23"/>
      <c r="E79" s="103">
        <f t="shared" si="9"/>
        <v>0</v>
      </c>
      <c r="F79" s="23"/>
      <c r="G79" s="103">
        <f t="shared" si="10"/>
        <v>0</v>
      </c>
      <c r="H79" s="23"/>
      <c r="I79" s="103">
        <f t="shared" si="11"/>
        <v>0</v>
      </c>
      <c r="J79" s="23"/>
      <c r="K79" s="103">
        <f t="shared" si="12"/>
        <v>0</v>
      </c>
      <c r="L79" s="23"/>
      <c r="M79" s="103">
        <f t="shared" si="13"/>
        <v>0</v>
      </c>
      <c r="N79" s="7"/>
      <c r="O79" s="23"/>
      <c r="P79" s="103">
        <f t="shared" si="14"/>
        <v>0</v>
      </c>
      <c r="Q79" s="135"/>
      <c r="R79" s="23"/>
      <c r="S79" s="103">
        <f t="shared" si="15"/>
        <v>0</v>
      </c>
    </row>
    <row r="80" spans="1:19" x14ac:dyDescent="0.25">
      <c r="A80" s="52" t="s">
        <v>19</v>
      </c>
      <c r="B80" s="23"/>
      <c r="C80" s="103">
        <f t="shared" si="8"/>
        <v>0</v>
      </c>
      <c r="D80" s="23"/>
      <c r="E80" s="103">
        <f t="shared" si="9"/>
        <v>0</v>
      </c>
      <c r="F80" s="23"/>
      <c r="G80" s="103">
        <f t="shared" si="10"/>
        <v>0</v>
      </c>
      <c r="H80" s="23"/>
      <c r="I80" s="103">
        <f t="shared" si="11"/>
        <v>0</v>
      </c>
      <c r="J80" s="23"/>
      <c r="K80" s="103">
        <f t="shared" si="12"/>
        <v>0</v>
      </c>
      <c r="L80" s="23"/>
      <c r="M80" s="103">
        <f t="shared" si="13"/>
        <v>0</v>
      </c>
      <c r="N80" s="7"/>
      <c r="O80" s="23"/>
      <c r="P80" s="103">
        <f t="shared" si="14"/>
        <v>0</v>
      </c>
      <c r="Q80" s="135"/>
      <c r="R80" s="23"/>
      <c r="S80" s="103">
        <f t="shared" si="15"/>
        <v>0</v>
      </c>
    </row>
    <row r="81" spans="1:19" x14ac:dyDescent="0.25">
      <c r="A81" s="52" t="s">
        <v>19</v>
      </c>
      <c r="B81" s="23"/>
      <c r="C81" s="103">
        <f t="shared" si="8"/>
        <v>0</v>
      </c>
      <c r="D81" s="23"/>
      <c r="E81" s="103">
        <f t="shared" si="9"/>
        <v>0</v>
      </c>
      <c r="F81" s="23"/>
      <c r="G81" s="103">
        <f t="shared" si="10"/>
        <v>0</v>
      </c>
      <c r="H81" s="23"/>
      <c r="I81" s="103">
        <f t="shared" si="11"/>
        <v>0</v>
      </c>
      <c r="J81" s="23"/>
      <c r="K81" s="103">
        <f t="shared" si="12"/>
        <v>0</v>
      </c>
      <c r="L81" s="23"/>
      <c r="M81" s="103">
        <f t="shared" si="13"/>
        <v>0</v>
      </c>
      <c r="N81" s="7"/>
      <c r="O81" s="23"/>
      <c r="P81" s="103">
        <f t="shared" si="14"/>
        <v>0</v>
      </c>
      <c r="Q81" s="135"/>
      <c r="R81" s="23"/>
      <c r="S81" s="103">
        <f t="shared" si="15"/>
        <v>0</v>
      </c>
    </row>
    <row r="82" spans="1:19" x14ac:dyDescent="0.25">
      <c r="A82" s="52" t="s">
        <v>19</v>
      </c>
      <c r="B82" s="23"/>
      <c r="C82" s="103">
        <f t="shared" si="8"/>
        <v>0</v>
      </c>
      <c r="D82" s="23"/>
      <c r="E82" s="103">
        <f t="shared" si="9"/>
        <v>0</v>
      </c>
      <c r="F82" s="23"/>
      <c r="G82" s="103">
        <f t="shared" si="10"/>
        <v>0</v>
      </c>
      <c r="H82" s="23"/>
      <c r="I82" s="103">
        <f t="shared" si="11"/>
        <v>0</v>
      </c>
      <c r="J82" s="23"/>
      <c r="K82" s="103">
        <f t="shared" si="12"/>
        <v>0</v>
      </c>
      <c r="L82" s="23"/>
      <c r="M82" s="103">
        <f t="shared" si="13"/>
        <v>0</v>
      </c>
      <c r="N82" s="7"/>
      <c r="O82" s="23"/>
      <c r="P82" s="103">
        <f t="shared" si="14"/>
        <v>0</v>
      </c>
      <c r="Q82" s="135"/>
      <c r="R82" s="23"/>
      <c r="S82" s="103">
        <f t="shared" si="15"/>
        <v>0</v>
      </c>
    </row>
    <row r="83" spans="1:19" x14ac:dyDescent="0.25">
      <c r="A83" s="52" t="s">
        <v>19</v>
      </c>
      <c r="B83" s="23"/>
      <c r="C83" s="103">
        <f t="shared" si="8"/>
        <v>0</v>
      </c>
      <c r="D83" s="23"/>
      <c r="E83" s="103">
        <f t="shared" si="9"/>
        <v>0</v>
      </c>
      <c r="F83" s="23"/>
      <c r="G83" s="103">
        <f t="shared" si="10"/>
        <v>0</v>
      </c>
      <c r="H83" s="23"/>
      <c r="I83" s="103">
        <f t="shared" si="11"/>
        <v>0</v>
      </c>
      <c r="J83" s="23"/>
      <c r="K83" s="103">
        <f t="shared" si="12"/>
        <v>0</v>
      </c>
      <c r="L83" s="23"/>
      <c r="M83" s="103">
        <f t="shared" si="13"/>
        <v>0</v>
      </c>
      <c r="N83" s="7"/>
      <c r="O83" s="23"/>
      <c r="P83" s="103">
        <f t="shared" si="14"/>
        <v>0</v>
      </c>
      <c r="Q83" s="135"/>
      <c r="R83" s="23"/>
      <c r="S83" s="103">
        <f t="shared" si="15"/>
        <v>0</v>
      </c>
    </row>
    <row r="84" spans="1:19" x14ac:dyDescent="0.25">
      <c r="A84" s="52" t="s">
        <v>19</v>
      </c>
      <c r="B84" s="23"/>
      <c r="C84" s="103">
        <f t="shared" si="8"/>
        <v>0</v>
      </c>
      <c r="D84" s="23"/>
      <c r="E84" s="103">
        <f t="shared" si="9"/>
        <v>0</v>
      </c>
      <c r="F84" s="23"/>
      <c r="G84" s="103">
        <f t="shared" si="10"/>
        <v>0</v>
      </c>
      <c r="H84" s="23"/>
      <c r="I84" s="103">
        <f t="shared" si="11"/>
        <v>0</v>
      </c>
      <c r="J84" s="23"/>
      <c r="K84" s="103">
        <f t="shared" si="12"/>
        <v>0</v>
      </c>
      <c r="L84" s="23"/>
      <c r="M84" s="103">
        <f t="shared" si="13"/>
        <v>0</v>
      </c>
      <c r="N84" s="7"/>
      <c r="O84" s="23"/>
      <c r="P84" s="103">
        <f t="shared" si="14"/>
        <v>0</v>
      </c>
      <c r="Q84" s="135"/>
      <c r="R84" s="23"/>
      <c r="S84" s="103">
        <f t="shared" si="15"/>
        <v>0</v>
      </c>
    </row>
    <row r="85" spans="1:19" x14ac:dyDescent="0.25">
      <c r="A85" s="52" t="s">
        <v>19</v>
      </c>
      <c r="B85" s="23"/>
      <c r="C85" s="103">
        <f t="shared" si="8"/>
        <v>0</v>
      </c>
      <c r="D85" s="23"/>
      <c r="E85" s="103">
        <f t="shared" si="9"/>
        <v>0</v>
      </c>
      <c r="F85" s="23"/>
      <c r="G85" s="103">
        <f t="shared" si="10"/>
        <v>0</v>
      </c>
      <c r="H85" s="23"/>
      <c r="I85" s="103">
        <f t="shared" si="11"/>
        <v>0</v>
      </c>
      <c r="J85" s="23"/>
      <c r="K85" s="103">
        <f t="shared" si="12"/>
        <v>0</v>
      </c>
      <c r="L85" s="23"/>
      <c r="M85" s="103">
        <f t="shared" si="13"/>
        <v>0</v>
      </c>
      <c r="N85" s="7"/>
      <c r="O85" s="23"/>
      <c r="P85" s="103">
        <f t="shared" si="14"/>
        <v>0</v>
      </c>
      <c r="Q85" s="135"/>
      <c r="R85" s="23"/>
      <c r="S85" s="103">
        <f t="shared" si="15"/>
        <v>0</v>
      </c>
    </row>
    <row r="86" spans="1:19" x14ac:dyDescent="0.25">
      <c r="A86" s="52" t="s">
        <v>19</v>
      </c>
      <c r="B86" s="23"/>
      <c r="C86" s="103">
        <f t="shared" si="8"/>
        <v>0</v>
      </c>
      <c r="D86" s="23"/>
      <c r="E86" s="103">
        <f t="shared" si="9"/>
        <v>0</v>
      </c>
      <c r="F86" s="23"/>
      <c r="G86" s="103">
        <f t="shared" si="10"/>
        <v>0</v>
      </c>
      <c r="H86" s="23"/>
      <c r="I86" s="103">
        <f t="shared" si="11"/>
        <v>0</v>
      </c>
      <c r="J86" s="23"/>
      <c r="K86" s="103">
        <f t="shared" si="12"/>
        <v>0</v>
      </c>
      <c r="L86" s="23"/>
      <c r="M86" s="103">
        <f t="shared" si="13"/>
        <v>0</v>
      </c>
      <c r="N86" s="7"/>
      <c r="O86" s="23"/>
      <c r="P86" s="103">
        <f t="shared" si="14"/>
        <v>0</v>
      </c>
      <c r="Q86" s="135"/>
      <c r="R86" s="23"/>
      <c r="S86" s="103">
        <f t="shared" si="15"/>
        <v>0</v>
      </c>
    </row>
    <row r="87" spans="1:19" x14ac:dyDescent="0.25">
      <c r="A87" s="52" t="s">
        <v>19</v>
      </c>
      <c r="B87" s="23"/>
      <c r="C87" s="103">
        <f t="shared" si="8"/>
        <v>0</v>
      </c>
      <c r="D87" s="23"/>
      <c r="E87" s="103">
        <f t="shared" si="9"/>
        <v>0</v>
      </c>
      <c r="F87" s="23"/>
      <c r="G87" s="103">
        <f t="shared" si="10"/>
        <v>0</v>
      </c>
      <c r="H87" s="23"/>
      <c r="I87" s="103">
        <f t="shared" si="11"/>
        <v>0</v>
      </c>
      <c r="J87" s="23"/>
      <c r="K87" s="103">
        <f t="shared" si="12"/>
        <v>0</v>
      </c>
      <c r="L87" s="23"/>
      <c r="M87" s="103">
        <f t="shared" si="13"/>
        <v>0</v>
      </c>
      <c r="N87" s="7"/>
      <c r="O87" s="23"/>
      <c r="P87" s="103">
        <f t="shared" si="14"/>
        <v>0</v>
      </c>
      <c r="Q87" s="135"/>
      <c r="R87" s="23"/>
      <c r="S87" s="103">
        <f t="shared" si="15"/>
        <v>0</v>
      </c>
    </row>
    <row r="88" spans="1:19" x14ac:dyDescent="0.25">
      <c r="A88" s="52" t="s">
        <v>19</v>
      </c>
      <c r="B88" s="23"/>
      <c r="C88" s="103">
        <f t="shared" si="8"/>
        <v>0</v>
      </c>
      <c r="D88" s="23"/>
      <c r="E88" s="103">
        <f t="shared" si="9"/>
        <v>0</v>
      </c>
      <c r="F88" s="23"/>
      <c r="G88" s="103">
        <f t="shared" si="10"/>
        <v>0</v>
      </c>
      <c r="H88" s="23"/>
      <c r="I88" s="103">
        <f t="shared" si="11"/>
        <v>0</v>
      </c>
      <c r="J88" s="23"/>
      <c r="K88" s="103">
        <f t="shared" si="12"/>
        <v>0</v>
      </c>
      <c r="L88" s="23"/>
      <c r="M88" s="103">
        <f t="shared" si="13"/>
        <v>0</v>
      </c>
      <c r="N88" s="7"/>
      <c r="O88" s="23"/>
      <c r="P88" s="103">
        <f t="shared" si="14"/>
        <v>0</v>
      </c>
      <c r="Q88" s="135"/>
      <c r="R88" s="23"/>
      <c r="S88" s="103">
        <f t="shared" si="15"/>
        <v>0</v>
      </c>
    </row>
    <row r="89" spans="1:19" x14ac:dyDescent="0.25">
      <c r="A89" s="52" t="s">
        <v>19</v>
      </c>
      <c r="B89" s="23"/>
      <c r="C89" s="103">
        <f t="shared" si="8"/>
        <v>0</v>
      </c>
      <c r="D89" s="23"/>
      <c r="E89" s="103">
        <f t="shared" si="9"/>
        <v>0</v>
      </c>
      <c r="F89" s="23"/>
      <c r="G89" s="103">
        <f t="shared" si="10"/>
        <v>0</v>
      </c>
      <c r="H89" s="23"/>
      <c r="I89" s="103">
        <f t="shared" si="11"/>
        <v>0</v>
      </c>
      <c r="J89" s="23"/>
      <c r="K89" s="103">
        <f t="shared" si="12"/>
        <v>0</v>
      </c>
      <c r="L89" s="23"/>
      <c r="M89" s="103">
        <f t="shared" si="13"/>
        <v>0</v>
      </c>
      <c r="N89" s="7"/>
      <c r="O89" s="23"/>
      <c r="P89" s="103">
        <f t="shared" si="14"/>
        <v>0</v>
      </c>
      <c r="Q89" s="135"/>
      <c r="R89" s="23"/>
      <c r="S89" s="103">
        <f t="shared" si="15"/>
        <v>0</v>
      </c>
    </row>
    <row r="90" spans="1:19" x14ac:dyDescent="0.25">
      <c r="A90" s="52" t="s">
        <v>19</v>
      </c>
      <c r="B90" s="23"/>
      <c r="C90" s="103">
        <f t="shared" si="8"/>
        <v>0</v>
      </c>
      <c r="D90" s="23"/>
      <c r="E90" s="103">
        <f t="shared" si="9"/>
        <v>0</v>
      </c>
      <c r="F90" s="23"/>
      <c r="G90" s="103">
        <f t="shared" si="10"/>
        <v>0</v>
      </c>
      <c r="H90" s="23"/>
      <c r="I90" s="103">
        <f t="shared" si="11"/>
        <v>0</v>
      </c>
      <c r="J90" s="23"/>
      <c r="K90" s="103">
        <f t="shared" si="12"/>
        <v>0</v>
      </c>
      <c r="L90" s="23"/>
      <c r="M90" s="103">
        <f t="shared" si="13"/>
        <v>0</v>
      </c>
      <c r="N90" s="7"/>
      <c r="O90" s="23"/>
      <c r="P90" s="103">
        <f t="shared" si="14"/>
        <v>0</v>
      </c>
      <c r="Q90" s="135"/>
      <c r="R90" s="23"/>
      <c r="S90" s="103">
        <f t="shared" si="15"/>
        <v>0</v>
      </c>
    </row>
    <row r="91" spans="1:19" x14ac:dyDescent="0.25">
      <c r="A91" s="52" t="s">
        <v>19</v>
      </c>
      <c r="B91" s="23"/>
      <c r="C91" s="103">
        <f t="shared" si="8"/>
        <v>0</v>
      </c>
      <c r="D91" s="23"/>
      <c r="E91" s="103">
        <f t="shared" si="9"/>
        <v>0</v>
      </c>
      <c r="F91" s="23"/>
      <c r="G91" s="103">
        <f t="shared" si="10"/>
        <v>0</v>
      </c>
      <c r="H91" s="23"/>
      <c r="I91" s="103">
        <f t="shared" si="11"/>
        <v>0</v>
      </c>
      <c r="J91" s="23"/>
      <c r="K91" s="103">
        <f t="shared" si="12"/>
        <v>0</v>
      </c>
      <c r="L91" s="23"/>
      <c r="M91" s="103">
        <f t="shared" si="13"/>
        <v>0</v>
      </c>
      <c r="N91" s="7"/>
      <c r="O91" s="23"/>
      <c r="P91" s="103">
        <f t="shared" si="14"/>
        <v>0</v>
      </c>
      <c r="Q91" s="135"/>
      <c r="R91" s="23"/>
      <c r="S91" s="103">
        <f t="shared" si="15"/>
        <v>0</v>
      </c>
    </row>
    <row r="92" spans="1:19" x14ac:dyDescent="0.25">
      <c r="A92" s="52" t="s">
        <v>19</v>
      </c>
      <c r="B92" s="23"/>
      <c r="C92" s="103">
        <f t="shared" si="8"/>
        <v>0</v>
      </c>
      <c r="D92" s="23"/>
      <c r="E92" s="103">
        <f t="shared" si="9"/>
        <v>0</v>
      </c>
      <c r="F92" s="23"/>
      <c r="G92" s="103">
        <f t="shared" si="10"/>
        <v>0</v>
      </c>
      <c r="H92" s="23"/>
      <c r="I92" s="103">
        <f t="shared" si="11"/>
        <v>0</v>
      </c>
      <c r="J92" s="23"/>
      <c r="K92" s="103">
        <f t="shared" si="12"/>
        <v>0</v>
      </c>
      <c r="L92" s="23"/>
      <c r="M92" s="103">
        <f t="shared" si="13"/>
        <v>0</v>
      </c>
      <c r="N92" s="7"/>
      <c r="O92" s="23"/>
      <c r="P92" s="103">
        <f t="shared" si="14"/>
        <v>0</v>
      </c>
      <c r="Q92" s="135"/>
      <c r="R92" s="23"/>
      <c r="S92" s="103">
        <f t="shared" si="15"/>
        <v>0</v>
      </c>
    </row>
    <row r="93" spans="1:19" x14ac:dyDescent="0.25">
      <c r="A93" s="52" t="s">
        <v>19</v>
      </c>
      <c r="B93" s="23"/>
      <c r="C93" s="103">
        <f t="shared" si="8"/>
        <v>0</v>
      </c>
      <c r="D93" s="23"/>
      <c r="E93" s="103">
        <f t="shared" si="9"/>
        <v>0</v>
      </c>
      <c r="F93" s="23"/>
      <c r="G93" s="103">
        <f t="shared" si="10"/>
        <v>0</v>
      </c>
      <c r="H93" s="23"/>
      <c r="I93" s="103">
        <f t="shared" si="11"/>
        <v>0</v>
      </c>
      <c r="J93" s="23"/>
      <c r="K93" s="103">
        <f t="shared" si="12"/>
        <v>0</v>
      </c>
      <c r="L93" s="23"/>
      <c r="M93" s="103">
        <f t="shared" si="13"/>
        <v>0</v>
      </c>
      <c r="N93" s="7"/>
      <c r="O93" s="23"/>
      <c r="P93" s="103">
        <f t="shared" si="14"/>
        <v>0</v>
      </c>
      <c r="Q93" s="135"/>
      <c r="R93" s="23"/>
      <c r="S93" s="103">
        <f t="shared" si="15"/>
        <v>0</v>
      </c>
    </row>
    <row r="94" spans="1:19" x14ac:dyDescent="0.25">
      <c r="A94" s="52" t="s">
        <v>19</v>
      </c>
      <c r="B94" s="23"/>
      <c r="C94" s="103">
        <f t="shared" si="8"/>
        <v>0</v>
      </c>
      <c r="D94" s="23"/>
      <c r="E94" s="103">
        <f t="shared" si="9"/>
        <v>0</v>
      </c>
      <c r="F94" s="23"/>
      <c r="G94" s="103">
        <f t="shared" si="10"/>
        <v>0</v>
      </c>
      <c r="H94" s="23"/>
      <c r="I94" s="103">
        <f t="shared" si="11"/>
        <v>0</v>
      </c>
      <c r="J94" s="23"/>
      <c r="K94" s="103">
        <f t="shared" si="12"/>
        <v>0</v>
      </c>
      <c r="L94" s="23"/>
      <c r="M94" s="103">
        <f t="shared" si="13"/>
        <v>0</v>
      </c>
      <c r="N94" s="7"/>
      <c r="O94" s="23"/>
      <c r="P94" s="103">
        <f t="shared" si="14"/>
        <v>0</v>
      </c>
      <c r="Q94" s="135"/>
      <c r="R94" s="23"/>
      <c r="S94" s="103">
        <f t="shared" si="15"/>
        <v>0</v>
      </c>
    </row>
    <row r="95" spans="1:19" x14ac:dyDescent="0.25">
      <c r="A95" s="52" t="s">
        <v>19</v>
      </c>
      <c r="B95" s="23"/>
      <c r="C95" s="103">
        <f t="shared" si="8"/>
        <v>0</v>
      </c>
      <c r="D95" s="23"/>
      <c r="E95" s="103">
        <f t="shared" si="9"/>
        <v>0</v>
      </c>
      <c r="F95" s="23"/>
      <c r="G95" s="103">
        <f t="shared" si="10"/>
        <v>0</v>
      </c>
      <c r="H95" s="23"/>
      <c r="I95" s="103">
        <f t="shared" si="11"/>
        <v>0</v>
      </c>
      <c r="J95" s="23"/>
      <c r="K95" s="103">
        <f t="shared" si="12"/>
        <v>0</v>
      </c>
      <c r="L95" s="23"/>
      <c r="M95" s="103">
        <f t="shared" si="13"/>
        <v>0</v>
      </c>
      <c r="N95" s="7"/>
      <c r="O95" s="23"/>
      <c r="P95" s="103">
        <f t="shared" si="14"/>
        <v>0</v>
      </c>
      <c r="Q95" s="135"/>
      <c r="R95" s="23"/>
      <c r="S95" s="103">
        <f t="shared" si="15"/>
        <v>0</v>
      </c>
    </row>
    <row r="96" spans="1:19" x14ac:dyDescent="0.25">
      <c r="A96" s="52" t="s">
        <v>19</v>
      </c>
      <c r="B96" s="23"/>
      <c r="C96" s="103">
        <f t="shared" si="8"/>
        <v>0</v>
      </c>
      <c r="D96" s="23"/>
      <c r="E96" s="103">
        <f t="shared" si="9"/>
        <v>0</v>
      </c>
      <c r="F96" s="23"/>
      <c r="G96" s="103">
        <f t="shared" si="10"/>
        <v>0</v>
      </c>
      <c r="H96" s="23"/>
      <c r="I96" s="103">
        <f t="shared" si="11"/>
        <v>0</v>
      </c>
      <c r="J96" s="23"/>
      <c r="K96" s="103">
        <f t="shared" si="12"/>
        <v>0</v>
      </c>
      <c r="L96" s="23"/>
      <c r="M96" s="103">
        <f t="shared" si="13"/>
        <v>0</v>
      </c>
      <c r="N96" s="7"/>
      <c r="O96" s="23"/>
      <c r="P96" s="103">
        <f t="shared" si="14"/>
        <v>0</v>
      </c>
      <c r="Q96" s="135"/>
      <c r="R96" s="23"/>
      <c r="S96" s="103">
        <f t="shared" si="15"/>
        <v>0</v>
      </c>
    </row>
    <row r="97" spans="1:19" x14ac:dyDescent="0.25">
      <c r="A97" s="52" t="s">
        <v>19</v>
      </c>
      <c r="B97" s="23"/>
      <c r="C97" s="103">
        <f t="shared" si="8"/>
        <v>0</v>
      </c>
      <c r="D97" s="23"/>
      <c r="E97" s="103">
        <f t="shared" si="9"/>
        <v>0</v>
      </c>
      <c r="F97" s="23"/>
      <c r="G97" s="103">
        <f t="shared" si="10"/>
        <v>0</v>
      </c>
      <c r="H97" s="23"/>
      <c r="I97" s="103">
        <f t="shared" si="11"/>
        <v>0</v>
      </c>
      <c r="J97" s="23"/>
      <c r="K97" s="103">
        <f t="shared" si="12"/>
        <v>0</v>
      </c>
      <c r="L97" s="23"/>
      <c r="M97" s="103">
        <f t="shared" si="13"/>
        <v>0</v>
      </c>
      <c r="N97" s="7"/>
      <c r="O97" s="23"/>
      <c r="P97" s="103">
        <f t="shared" si="14"/>
        <v>0</v>
      </c>
      <c r="Q97" s="135"/>
      <c r="R97" s="23"/>
      <c r="S97" s="103">
        <f t="shared" si="15"/>
        <v>0</v>
      </c>
    </row>
    <row r="98" spans="1:19" x14ac:dyDescent="0.25">
      <c r="A98" s="52" t="s">
        <v>19</v>
      </c>
      <c r="B98" s="23"/>
      <c r="C98" s="103">
        <f t="shared" si="8"/>
        <v>0</v>
      </c>
      <c r="D98" s="23"/>
      <c r="E98" s="103">
        <f t="shared" si="9"/>
        <v>0</v>
      </c>
      <c r="F98" s="23"/>
      <c r="G98" s="103">
        <f t="shared" si="10"/>
        <v>0</v>
      </c>
      <c r="H98" s="23"/>
      <c r="I98" s="103">
        <f t="shared" si="11"/>
        <v>0</v>
      </c>
      <c r="J98" s="23"/>
      <c r="K98" s="103">
        <f t="shared" si="12"/>
        <v>0</v>
      </c>
      <c r="L98" s="23"/>
      <c r="M98" s="103">
        <f t="shared" si="13"/>
        <v>0</v>
      </c>
      <c r="N98" s="7"/>
      <c r="O98" s="23"/>
      <c r="P98" s="103">
        <f t="shared" si="14"/>
        <v>0</v>
      </c>
      <c r="Q98" s="135"/>
      <c r="R98" s="23"/>
      <c r="S98" s="103">
        <f t="shared" si="15"/>
        <v>0</v>
      </c>
    </row>
    <row r="99" spans="1:19" x14ac:dyDescent="0.25">
      <c r="A99" s="52" t="s">
        <v>19</v>
      </c>
      <c r="B99" s="23"/>
      <c r="C99" s="103">
        <f t="shared" si="8"/>
        <v>0</v>
      </c>
      <c r="D99" s="23"/>
      <c r="E99" s="103">
        <f t="shared" si="9"/>
        <v>0</v>
      </c>
      <c r="F99" s="23"/>
      <c r="G99" s="103">
        <f t="shared" si="10"/>
        <v>0</v>
      </c>
      <c r="H99" s="23"/>
      <c r="I99" s="103">
        <f t="shared" si="11"/>
        <v>0</v>
      </c>
      <c r="J99" s="23"/>
      <c r="K99" s="103">
        <f t="shared" si="12"/>
        <v>0</v>
      </c>
      <c r="L99" s="23"/>
      <c r="M99" s="103">
        <f t="shared" si="13"/>
        <v>0</v>
      </c>
      <c r="N99" s="7"/>
      <c r="O99" s="23"/>
      <c r="P99" s="103">
        <f t="shared" si="14"/>
        <v>0</v>
      </c>
      <c r="Q99" s="135"/>
      <c r="R99" s="23"/>
      <c r="S99" s="103">
        <f t="shared" si="15"/>
        <v>0</v>
      </c>
    </row>
    <row r="100" spans="1:19" x14ac:dyDescent="0.25">
      <c r="A100" s="52" t="s">
        <v>19</v>
      </c>
      <c r="B100" s="23"/>
      <c r="C100" s="103">
        <f t="shared" si="8"/>
        <v>0</v>
      </c>
      <c r="D100" s="23"/>
      <c r="E100" s="103">
        <f t="shared" si="9"/>
        <v>0</v>
      </c>
      <c r="F100" s="23"/>
      <c r="G100" s="103">
        <f t="shared" si="10"/>
        <v>0</v>
      </c>
      <c r="H100" s="23"/>
      <c r="I100" s="103">
        <f t="shared" si="11"/>
        <v>0</v>
      </c>
      <c r="J100" s="23"/>
      <c r="K100" s="103">
        <f t="shared" si="12"/>
        <v>0</v>
      </c>
      <c r="L100" s="23"/>
      <c r="M100" s="103">
        <f t="shared" si="13"/>
        <v>0</v>
      </c>
      <c r="N100" s="7"/>
      <c r="O100" s="23"/>
      <c r="P100" s="103">
        <f t="shared" si="14"/>
        <v>0</v>
      </c>
      <c r="Q100" s="135"/>
      <c r="R100" s="23"/>
      <c r="S100" s="103">
        <f t="shared" si="15"/>
        <v>0</v>
      </c>
    </row>
    <row r="101" spans="1:19" x14ac:dyDescent="0.25">
      <c r="A101" s="52" t="s">
        <v>19</v>
      </c>
      <c r="B101" s="23"/>
      <c r="C101" s="103">
        <f t="shared" si="8"/>
        <v>0</v>
      </c>
      <c r="D101" s="23"/>
      <c r="E101" s="103">
        <f t="shared" si="9"/>
        <v>0</v>
      </c>
      <c r="F101" s="23"/>
      <c r="G101" s="103">
        <f t="shared" si="10"/>
        <v>0</v>
      </c>
      <c r="H101" s="23"/>
      <c r="I101" s="103">
        <f t="shared" si="11"/>
        <v>0</v>
      </c>
      <c r="J101" s="23"/>
      <c r="K101" s="103">
        <f t="shared" si="12"/>
        <v>0</v>
      </c>
      <c r="L101" s="23"/>
      <c r="M101" s="103">
        <f t="shared" si="13"/>
        <v>0</v>
      </c>
      <c r="N101" s="7"/>
      <c r="O101" s="23"/>
      <c r="P101" s="103">
        <f t="shared" si="14"/>
        <v>0</v>
      </c>
      <c r="Q101" s="135"/>
      <c r="R101" s="23"/>
      <c r="S101" s="103">
        <f t="shared" si="15"/>
        <v>0</v>
      </c>
    </row>
    <row r="102" spans="1:19" x14ac:dyDescent="0.25">
      <c r="A102" s="52" t="s">
        <v>19</v>
      </c>
      <c r="B102" s="23"/>
      <c r="C102" s="103">
        <f t="shared" si="8"/>
        <v>0</v>
      </c>
      <c r="D102" s="23"/>
      <c r="E102" s="103">
        <f t="shared" si="9"/>
        <v>0</v>
      </c>
      <c r="F102" s="23"/>
      <c r="G102" s="103">
        <f t="shared" si="10"/>
        <v>0</v>
      </c>
      <c r="H102" s="23"/>
      <c r="I102" s="103">
        <f t="shared" si="11"/>
        <v>0</v>
      </c>
      <c r="J102" s="23"/>
      <c r="K102" s="103">
        <f t="shared" si="12"/>
        <v>0</v>
      </c>
      <c r="L102" s="23"/>
      <c r="M102" s="103">
        <f t="shared" si="13"/>
        <v>0</v>
      </c>
      <c r="N102" s="7"/>
      <c r="O102" s="23"/>
      <c r="P102" s="103">
        <f t="shared" si="14"/>
        <v>0</v>
      </c>
      <c r="Q102" s="135"/>
      <c r="R102" s="23"/>
      <c r="S102" s="103">
        <f t="shared" si="15"/>
        <v>0</v>
      </c>
    </row>
    <row r="103" spans="1:19" x14ac:dyDescent="0.25">
      <c r="A103" s="52" t="s">
        <v>19</v>
      </c>
      <c r="B103" s="23"/>
      <c r="C103" s="103">
        <f t="shared" si="8"/>
        <v>0</v>
      </c>
      <c r="D103" s="23"/>
      <c r="E103" s="103">
        <f t="shared" si="9"/>
        <v>0</v>
      </c>
      <c r="F103" s="23"/>
      <c r="G103" s="103">
        <f t="shared" si="10"/>
        <v>0</v>
      </c>
      <c r="H103" s="23"/>
      <c r="I103" s="103">
        <f t="shared" si="11"/>
        <v>0</v>
      </c>
      <c r="J103" s="23"/>
      <c r="K103" s="103">
        <f t="shared" si="12"/>
        <v>0</v>
      </c>
      <c r="L103" s="23"/>
      <c r="M103" s="103">
        <f t="shared" si="13"/>
        <v>0</v>
      </c>
      <c r="N103" s="7"/>
      <c r="O103" s="23"/>
      <c r="P103" s="103">
        <f t="shared" si="14"/>
        <v>0</v>
      </c>
      <c r="Q103" s="135"/>
      <c r="R103" s="23"/>
      <c r="S103" s="103">
        <f t="shared" si="15"/>
        <v>0</v>
      </c>
    </row>
    <row r="104" spans="1:19" x14ac:dyDescent="0.25">
      <c r="A104" s="52" t="s">
        <v>19</v>
      </c>
      <c r="B104" s="23"/>
      <c r="C104" s="103">
        <f t="shared" si="8"/>
        <v>0</v>
      </c>
      <c r="D104" s="23"/>
      <c r="E104" s="103">
        <f t="shared" si="9"/>
        <v>0</v>
      </c>
      <c r="F104" s="23"/>
      <c r="G104" s="103">
        <f t="shared" si="10"/>
        <v>0</v>
      </c>
      <c r="H104" s="23"/>
      <c r="I104" s="103">
        <f t="shared" si="11"/>
        <v>0</v>
      </c>
      <c r="J104" s="23"/>
      <c r="K104" s="103">
        <f t="shared" si="12"/>
        <v>0</v>
      </c>
      <c r="L104" s="23"/>
      <c r="M104" s="103">
        <f t="shared" si="13"/>
        <v>0</v>
      </c>
      <c r="N104" s="7"/>
      <c r="O104" s="23"/>
      <c r="P104" s="103">
        <f t="shared" si="14"/>
        <v>0</v>
      </c>
      <c r="Q104" s="135"/>
      <c r="R104" s="23"/>
      <c r="S104" s="103">
        <f t="shared" si="15"/>
        <v>0</v>
      </c>
    </row>
    <row r="105" spans="1:19" x14ac:dyDescent="0.25">
      <c r="A105" s="52" t="s">
        <v>19</v>
      </c>
      <c r="B105" s="23"/>
      <c r="C105" s="103">
        <f t="shared" si="8"/>
        <v>0</v>
      </c>
      <c r="D105" s="23"/>
      <c r="E105" s="103">
        <f t="shared" si="9"/>
        <v>0</v>
      </c>
      <c r="F105" s="23"/>
      <c r="G105" s="103">
        <f t="shared" si="10"/>
        <v>0</v>
      </c>
      <c r="H105" s="23"/>
      <c r="I105" s="103">
        <f t="shared" si="11"/>
        <v>0</v>
      </c>
      <c r="J105" s="23"/>
      <c r="K105" s="103">
        <f t="shared" si="12"/>
        <v>0</v>
      </c>
      <c r="L105" s="23"/>
      <c r="M105" s="103">
        <f t="shared" si="13"/>
        <v>0</v>
      </c>
      <c r="N105" s="7"/>
      <c r="O105" s="23"/>
      <c r="P105" s="103">
        <f t="shared" si="14"/>
        <v>0</v>
      </c>
      <c r="Q105" s="135"/>
      <c r="R105" s="23"/>
      <c r="S105" s="103">
        <f t="shared" si="15"/>
        <v>0</v>
      </c>
    </row>
    <row r="106" spans="1:19" x14ac:dyDescent="0.25">
      <c r="A106" s="52" t="s">
        <v>19</v>
      </c>
      <c r="B106" s="23"/>
      <c r="C106" s="103">
        <f t="shared" si="8"/>
        <v>0</v>
      </c>
      <c r="D106" s="23"/>
      <c r="E106" s="103">
        <f t="shared" si="9"/>
        <v>0</v>
      </c>
      <c r="F106" s="23"/>
      <c r="G106" s="103">
        <f t="shared" si="10"/>
        <v>0</v>
      </c>
      <c r="H106" s="23"/>
      <c r="I106" s="103">
        <f t="shared" si="11"/>
        <v>0</v>
      </c>
      <c r="J106" s="23"/>
      <c r="K106" s="103">
        <f t="shared" si="12"/>
        <v>0</v>
      </c>
      <c r="L106" s="23"/>
      <c r="M106" s="103">
        <f t="shared" si="13"/>
        <v>0</v>
      </c>
      <c r="N106" s="7"/>
      <c r="O106" s="23"/>
      <c r="P106" s="103">
        <f t="shared" si="14"/>
        <v>0</v>
      </c>
      <c r="Q106" s="135"/>
      <c r="R106" s="23"/>
      <c r="S106" s="103">
        <f t="shared" si="15"/>
        <v>0</v>
      </c>
    </row>
    <row r="107" spans="1:19" x14ac:dyDescent="0.25">
      <c r="A107" s="52" t="s">
        <v>19</v>
      </c>
      <c r="B107" s="23"/>
      <c r="C107" s="103">
        <f t="shared" si="8"/>
        <v>0</v>
      </c>
      <c r="D107" s="23"/>
      <c r="E107" s="103">
        <f t="shared" si="9"/>
        <v>0</v>
      </c>
      <c r="F107" s="23"/>
      <c r="G107" s="103">
        <f t="shared" si="10"/>
        <v>0</v>
      </c>
      <c r="H107" s="23"/>
      <c r="I107" s="103">
        <f t="shared" si="11"/>
        <v>0</v>
      </c>
      <c r="J107" s="23"/>
      <c r="K107" s="103">
        <f t="shared" si="12"/>
        <v>0</v>
      </c>
      <c r="L107" s="23"/>
      <c r="M107" s="103">
        <f t="shared" si="13"/>
        <v>0</v>
      </c>
      <c r="N107" s="7"/>
      <c r="O107" s="23"/>
      <c r="P107" s="103">
        <f t="shared" si="14"/>
        <v>0</v>
      </c>
      <c r="Q107" s="135"/>
      <c r="R107" s="23"/>
      <c r="S107" s="103">
        <f t="shared" si="15"/>
        <v>0</v>
      </c>
    </row>
    <row r="108" spans="1:19" x14ac:dyDescent="0.25">
      <c r="A108" s="52" t="s">
        <v>19</v>
      </c>
      <c r="B108" s="23"/>
      <c r="C108" s="103">
        <f t="shared" si="8"/>
        <v>0</v>
      </c>
      <c r="D108" s="23"/>
      <c r="E108" s="103">
        <f t="shared" si="9"/>
        <v>0</v>
      </c>
      <c r="F108" s="23"/>
      <c r="G108" s="103">
        <f t="shared" si="10"/>
        <v>0</v>
      </c>
      <c r="H108" s="23"/>
      <c r="I108" s="103">
        <f t="shared" si="11"/>
        <v>0</v>
      </c>
      <c r="J108" s="23"/>
      <c r="K108" s="103">
        <f t="shared" si="12"/>
        <v>0</v>
      </c>
      <c r="L108" s="23"/>
      <c r="M108" s="103">
        <f t="shared" si="13"/>
        <v>0</v>
      </c>
      <c r="N108" s="7"/>
      <c r="O108" s="23"/>
      <c r="P108" s="103">
        <f t="shared" si="14"/>
        <v>0</v>
      </c>
      <c r="Q108" s="135"/>
      <c r="R108" s="23"/>
      <c r="S108" s="103">
        <f t="shared" si="15"/>
        <v>0</v>
      </c>
    </row>
    <row r="109" spans="1:19" x14ac:dyDescent="0.25">
      <c r="A109" s="52" t="s">
        <v>19</v>
      </c>
      <c r="B109" s="23"/>
      <c r="C109" s="103">
        <f t="shared" si="8"/>
        <v>0</v>
      </c>
      <c r="D109" s="23"/>
      <c r="E109" s="103">
        <f t="shared" si="9"/>
        <v>0</v>
      </c>
      <c r="F109" s="23"/>
      <c r="G109" s="103">
        <f t="shared" si="10"/>
        <v>0</v>
      </c>
      <c r="H109" s="23"/>
      <c r="I109" s="103">
        <f t="shared" si="11"/>
        <v>0</v>
      </c>
      <c r="J109" s="23"/>
      <c r="K109" s="103">
        <f t="shared" si="12"/>
        <v>0</v>
      </c>
      <c r="L109" s="23"/>
      <c r="M109" s="103">
        <f t="shared" si="13"/>
        <v>0</v>
      </c>
      <c r="N109" s="7"/>
      <c r="O109" s="23"/>
      <c r="P109" s="103">
        <f t="shared" si="14"/>
        <v>0</v>
      </c>
      <c r="Q109" s="135"/>
      <c r="R109" s="23"/>
      <c r="S109" s="103">
        <f t="shared" si="15"/>
        <v>0</v>
      </c>
    </row>
    <row r="110" spans="1:19" x14ac:dyDescent="0.25">
      <c r="A110" s="53" t="s">
        <v>106</v>
      </c>
      <c r="B110" s="54">
        <f>+C110</f>
        <v>0</v>
      </c>
      <c r="C110" s="104">
        <f>SUM(C10:C109)</f>
        <v>0</v>
      </c>
      <c r="D110" s="54">
        <f>+E110</f>
        <v>0</v>
      </c>
      <c r="E110" s="104">
        <f>SUM(E10:E109)</f>
        <v>0</v>
      </c>
      <c r="F110" s="54">
        <f>+G110</f>
        <v>0</v>
      </c>
      <c r="G110" s="104">
        <f>SUM(G10:G109)</f>
        <v>0</v>
      </c>
      <c r="H110" s="54">
        <f>+I110</f>
        <v>0</v>
      </c>
      <c r="I110" s="104">
        <f>SUM(I10:I109)</f>
        <v>0</v>
      </c>
      <c r="J110" s="54">
        <f>+K110</f>
        <v>0</v>
      </c>
      <c r="K110" s="104">
        <f>SUM(K10:K109)</f>
        <v>0</v>
      </c>
      <c r="L110" s="54">
        <f>+M110</f>
        <v>0</v>
      </c>
      <c r="M110" s="104">
        <f>SUM(M10:M109)</f>
        <v>0</v>
      </c>
      <c r="N110" s="7"/>
      <c r="O110" s="55">
        <f>+P110</f>
        <v>0</v>
      </c>
      <c r="P110" s="105">
        <f>SUM(P10:P109)</f>
        <v>0</v>
      </c>
      <c r="Q110" s="136"/>
      <c r="R110" s="55">
        <f>+S110</f>
        <v>0</v>
      </c>
      <c r="S110" s="105">
        <f>SUM(S10:S109)</f>
        <v>0</v>
      </c>
    </row>
    <row r="111" spans="1:19" x14ac:dyDescent="0.25">
      <c r="A111" s="53" t="s">
        <v>107</v>
      </c>
      <c r="B111" s="54">
        <f>+C111</f>
        <v>0</v>
      </c>
      <c r="C111" s="104">
        <f>SUMIF(C10:C109,"1",C10:C109)+((COUNTIFS(C10:C109,"&gt;0",C10:C109,"&lt;1")*0.5))</f>
        <v>0</v>
      </c>
      <c r="D111" s="54">
        <f>+E111</f>
        <v>0</v>
      </c>
      <c r="E111" s="104">
        <f>SUMIF(E10:E109,"1",E10:E109)+((COUNTIFS(E10:E109,"&gt;0",E10:E109,"&lt;1")*0.5))</f>
        <v>0</v>
      </c>
      <c r="F111" s="54">
        <f>+G111</f>
        <v>0</v>
      </c>
      <c r="G111" s="104">
        <f>SUMIF(G10:G109,"1",G10:G109)+((COUNTIFS(G10:G109,"&gt;0",G10:G109,"&lt;1")*0.5))</f>
        <v>0</v>
      </c>
      <c r="H111" s="54">
        <f>+I111</f>
        <v>0</v>
      </c>
      <c r="I111" s="104">
        <f>SUMIF(I10:I109,"1",I10:I109)+((COUNTIFS(I10:I109,"&gt;0",I10:I109,"&lt;1")*0.5))</f>
        <v>0</v>
      </c>
      <c r="J111" s="54">
        <f>+K111</f>
        <v>0</v>
      </c>
      <c r="K111" s="104">
        <f>SUMIF(K10:K109,"1",K10:K109)+((COUNTIFS(K10:K109,"&gt;0",K10:K109,"&lt;1")*0.5))</f>
        <v>0</v>
      </c>
      <c r="L111" s="54">
        <f>+M111</f>
        <v>0</v>
      </c>
      <c r="M111" s="104">
        <f>SUMIF(M10:M109,"1",M10:M109)+((COUNTIFS(M10:M109,"&gt;0",M10:M109,"&lt;1")*0.5))</f>
        <v>0</v>
      </c>
      <c r="N111" s="7"/>
      <c r="O111" s="55">
        <f>+P111</f>
        <v>0</v>
      </c>
      <c r="P111" s="105">
        <f>SUMIF(P10:P109,"1",P10:P109)+((COUNTIFS(P10:P109,"&gt;0",P10:P109,"&lt;1")*0.5))</f>
        <v>0</v>
      </c>
      <c r="Q111" s="136"/>
      <c r="R111" s="55">
        <f>+S111</f>
        <v>0</v>
      </c>
      <c r="S111" s="105">
        <f>SUMIF(S10:S109,"1",S10:S109)+((COUNTIFS(S10:S109,"&gt;0",S10:S109,"&lt;1")*0.5))</f>
        <v>0</v>
      </c>
    </row>
  </sheetData>
  <sheetProtection sheet="1" objects="1" scenarios="1"/>
  <mergeCells count="3">
    <mergeCell ref="N1:R1"/>
    <mergeCell ref="A2:R2"/>
    <mergeCell ref="B4:M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E284-EF2B-496F-9BF3-3A526B21B7C5}">
  <sheetPr>
    <pageSetUpPr fitToPage="1"/>
  </sheetPr>
  <dimension ref="B1:F31"/>
  <sheetViews>
    <sheetView showGridLines="0" workbookViewId="0">
      <selection activeCell="B17" sqref="B17"/>
    </sheetView>
  </sheetViews>
  <sheetFormatPr defaultRowHeight="15" x14ac:dyDescent="0.25"/>
  <cols>
    <col min="1" max="1" width="15.85546875" style="67" customWidth="1"/>
    <col min="2" max="2" width="52" style="67" customWidth="1"/>
    <col min="3" max="3" width="28.7109375" style="67" customWidth="1"/>
    <col min="4" max="4" width="15.85546875" style="67" customWidth="1"/>
    <col min="5" max="5" width="18.28515625" style="67" customWidth="1"/>
    <col min="6" max="16384" width="9.140625" style="67"/>
  </cols>
  <sheetData>
    <row r="1" spans="2:6" ht="33" customHeight="1" x14ac:dyDescent="0.25">
      <c r="B1" s="138"/>
      <c r="C1" s="138"/>
      <c r="D1" s="138"/>
    </row>
    <row r="2" spans="2:6" ht="51.75" customHeight="1" x14ac:dyDescent="0.25">
      <c r="B2" s="138"/>
      <c r="C2" s="138"/>
      <c r="D2" s="138"/>
    </row>
    <row r="3" spans="2:6" ht="33" customHeight="1" x14ac:dyDescent="0.25">
      <c r="B3" s="199" t="s">
        <v>245</v>
      </c>
      <c r="C3" s="199"/>
    </row>
    <row r="4" spans="2:6" ht="15" customHeight="1" x14ac:dyDescent="0.25">
      <c r="B4" s="139"/>
      <c r="C4" s="139"/>
    </row>
    <row r="5" spans="2:6" ht="30.75" customHeight="1" x14ac:dyDescent="0.25">
      <c r="B5" s="140" t="s">
        <v>139</v>
      </c>
      <c r="C5" s="141" t="str">
        <f>IF(C21="1",B29,IF(C21="3",B29,B30))</f>
        <v>Average FTE Calculation</v>
      </c>
    </row>
    <row r="7" spans="2:6" x14ac:dyDescent="0.25">
      <c r="B7" s="142" t="s">
        <v>135</v>
      </c>
      <c r="C7" s="143"/>
    </row>
    <row r="8" spans="2:6" ht="31.5" customHeight="1" x14ac:dyDescent="0.25">
      <c r="B8" s="144" t="s">
        <v>132</v>
      </c>
      <c r="C8" s="141">
        <f>IFERROR(IF(C5="Average FTE Calculation",AVERAGE('FTE Safe Harbor FTE Calculation'!B110,'FTE Safe Harbor FTE Calculation'!D110,'FTE Safe Harbor FTE Calculation'!F110,'FTE Safe Harbor FTE Calculation'!H110,'FTE Safe Harbor FTE Calculation'!J110,'FTE Safe Harbor FTE Calculation'!L110),AVERAGE('FTE Safe Harbor FTE Calculation'!B111,'FTE Safe Harbor FTE Calculation'!D111,'FTE Safe Harbor FTE Calculation'!F111,'FTE Safe Harbor FTE Calculation'!H111,'FTE Safe Harbor FTE Calculation'!J111,'FTE Safe Harbor FTE Calculation'!L111)),0)</f>
        <v>0</v>
      </c>
    </row>
    <row r="9" spans="2:6" ht="15.75" x14ac:dyDescent="0.25">
      <c r="B9" s="145"/>
      <c r="C9" s="146"/>
    </row>
    <row r="10" spans="2:6" x14ac:dyDescent="0.25">
      <c r="B10" s="142" t="s">
        <v>136</v>
      </c>
      <c r="C10" s="147"/>
    </row>
    <row r="11" spans="2:6" ht="30" x14ac:dyDescent="0.25">
      <c r="B11" s="144" t="s">
        <v>133</v>
      </c>
      <c r="C11" s="141">
        <f>IFERROR(IF(C5="Average FTE Calculation",'FTE Safe Harbor FTE Calculation'!O110,'FTE Safe Harbor FTE Calculation'!O111),0)</f>
        <v>0</v>
      </c>
    </row>
    <row r="12" spans="2:6" ht="15.75" x14ac:dyDescent="0.25">
      <c r="B12" s="148"/>
      <c r="C12" s="146"/>
      <c r="D12" s="149"/>
      <c r="E12" s="150"/>
      <c r="F12" s="151"/>
    </row>
    <row r="13" spans="2:6" x14ac:dyDescent="0.25">
      <c r="B13" s="142" t="s">
        <v>137</v>
      </c>
      <c r="C13" s="147"/>
    </row>
    <row r="14" spans="2:6" x14ac:dyDescent="0.25">
      <c r="B14" s="152"/>
      <c r="C14" s="153" t="str">
        <f>IF(C11&gt;C8,"Continue to Step 4","Safe Harbor is Not Applicable")</f>
        <v>Safe Harbor is Not Applicable</v>
      </c>
      <c r="D14" s="149"/>
      <c r="E14" s="150"/>
      <c r="F14" s="151"/>
    </row>
    <row r="15" spans="2:6" ht="15.75" x14ac:dyDescent="0.25">
      <c r="B15" s="148"/>
      <c r="C15" s="146"/>
      <c r="D15" s="149"/>
      <c r="E15" s="150"/>
      <c r="F15" s="151"/>
    </row>
    <row r="16" spans="2:6" x14ac:dyDescent="0.25">
      <c r="B16" s="142" t="s">
        <v>138</v>
      </c>
      <c r="C16" s="147"/>
    </row>
    <row r="17" spans="2:4" ht="30" x14ac:dyDescent="0.25">
      <c r="B17" s="144" t="s">
        <v>249</v>
      </c>
      <c r="C17" s="141">
        <f>IFERROR(IF(C5="Average FTE Calculation",'FTE Safe Harbor FTE Calculation'!R110,'FTE Safe Harbor FTE Calculation'!R111),0)</f>
        <v>0</v>
      </c>
    </row>
    <row r="19" spans="2:4" x14ac:dyDescent="0.25">
      <c r="B19" s="154" t="s">
        <v>134</v>
      </c>
      <c r="C19" s="153" t="str">
        <f>IF(C14="Continue to Step 4",IF(C17&gt;=C11,"Yes","No"),"Safe Harbor is Not Applicable")</f>
        <v>Safe Harbor is Not Applicable</v>
      </c>
    </row>
    <row r="22" spans="2:4" hidden="1" x14ac:dyDescent="0.25">
      <c r="C22" s="151" t="e">
        <f>+#REF!</f>
        <v>#REF!</v>
      </c>
    </row>
    <row r="24" spans="2:4" x14ac:dyDescent="0.25">
      <c r="B24" s="155"/>
    </row>
    <row r="25" spans="2:4" x14ac:dyDescent="0.25">
      <c r="B25" s="156"/>
    </row>
    <row r="26" spans="2:4" hidden="1" x14ac:dyDescent="0.25"/>
    <row r="27" spans="2:4" hidden="1" x14ac:dyDescent="0.25"/>
    <row r="28" spans="2:4" hidden="1" x14ac:dyDescent="0.25">
      <c r="B28" s="67" t="s">
        <v>115</v>
      </c>
      <c r="D28" s="67" t="s">
        <v>121</v>
      </c>
    </row>
    <row r="29" spans="2:4" hidden="1" x14ac:dyDescent="0.25">
      <c r="B29" s="67" t="s">
        <v>116</v>
      </c>
      <c r="D29" s="67" t="s">
        <v>122</v>
      </c>
    </row>
    <row r="30" spans="2:4" hidden="1" x14ac:dyDescent="0.25">
      <c r="B30" s="67" t="s">
        <v>117</v>
      </c>
      <c r="D30" s="67" t="s">
        <v>119</v>
      </c>
    </row>
    <row r="31" spans="2:4" hidden="1" x14ac:dyDescent="0.25">
      <c r="B31" s="67" t="s">
        <v>118</v>
      </c>
      <c r="D31" s="67" t="s">
        <v>120</v>
      </c>
    </row>
  </sheetData>
  <sheetProtection sheet="1" objects="1" scenarios="1"/>
  <mergeCells count="1">
    <mergeCell ref="B3:C3"/>
  </mergeCells>
  <pageMargins left="0.7" right="0.7" top="0.75" bottom="0.75" header="0.3" footer="0.3"/>
  <pageSetup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D72D1-11C0-429B-8B86-70016771694D}">
  <sheetPr>
    <pageSetUpPr fitToPage="1"/>
  </sheetPr>
  <dimension ref="B1:F30"/>
  <sheetViews>
    <sheetView showGridLines="0" tabSelected="1" workbookViewId="0">
      <selection activeCell="C9" sqref="C9"/>
    </sheetView>
  </sheetViews>
  <sheetFormatPr defaultRowHeight="15" x14ac:dyDescent="0.25"/>
  <cols>
    <col min="1" max="1" width="15.85546875" customWidth="1"/>
    <col min="2" max="2" width="40.140625" customWidth="1"/>
    <col min="3" max="3" width="20.5703125" customWidth="1"/>
    <col min="4" max="4" width="15.85546875" customWidth="1"/>
    <col min="5" max="5" width="18.28515625" customWidth="1"/>
  </cols>
  <sheetData>
    <row r="1" spans="2:5" ht="33" customHeight="1" x14ac:dyDescent="0.25">
      <c r="B1" s="45"/>
      <c r="C1" s="45"/>
      <c r="D1" s="45"/>
    </row>
    <row r="2" spans="2:5" ht="51.75" customHeight="1" x14ac:dyDescent="0.25">
      <c r="B2" s="45"/>
      <c r="C2" s="45"/>
      <c r="D2" s="45"/>
    </row>
    <row r="3" spans="2:5" ht="33" customHeight="1" x14ac:dyDescent="0.25">
      <c r="B3" s="180" t="s">
        <v>141</v>
      </c>
      <c r="C3" s="180"/>
    </row>
    <row r="4" spans="2:5" ht="15" customHeight="1" x14ac:dyDescent="0.25">
      <c r="B4" s="76"/>
      <c r="C4" s="76"/>
    </row>
    <row r="5" spans="2:5" ht="15" customHeight="1" x14ac:dyDescent="0.25">
      <c r="B5" s="1" t="s">
        <v>31</v>
      </c>
      <c r="C5" s="2"/>
    </row>
    <row r="6" spans="2:5" x14ac:dyDescent="0.25">
      <c r="B6" s="1" t="s">
        <v>0</v>
      </c>
      <c r="C6" s="3"/>
    </row>
    <row r="7" spans="2:5" x14ac:dyDescent="0.25">
      <c r="B7" s="1" t="s">
        <v>140</v>
      </c>
      <c r="C7" s="3"/>
    </row>
    <row r="8" spans="2:5" x14ac:dyDescent="0.25">
      <c r="B8" s="1" t="s">
        <v>232</v>
      </c>
      <c r="C8" s="3"/>
    </row>
    <row r="10" spans="2:5" ht="45" x14ac:dyDescent="0.25">
      <c r="B10" s="4" t="s">
        <v>79</v>
      </c>
      <c r="C10" s="5" t="s">
        <v>1</v>
      </c>
    </row>
    <row r="11" spans="2:5" x14ac:dyDescent="0.25">
      <c r="B11" s="1" t="s">
        <v>2</v>
      </c>
      <c r="C11" s="13">
        <f>+'PPP Schedule A'!C25</f>
        <v>0</v>
      </c>
    </row>
    <row r="12" spans="2:5" x14ac:dyDescent="0.25">
      <c r="B12" s="1" t="s">
        <v>76</v>
      </c>
      <c r="C12" s="13">
        <f>+'Covered Expense Summary'!Z10</f>
        <v>0</v>
      </c>
    </row>
    <row r="13" spans="2:5" x14ac:dyDescent="0.25">
      <c r="B13" s="1" t="s">
        <v>77</v>
      </c>
      <c r="C13" s="13">
        <f>+'Covered Expense Summary'!Z11</f>
        <v>0</v>
      </c>
    </row>
    <row r="14" spans="2:5" x14ac:dyDescent="0.25">
      <c r="B14" s="1" t="s">
        <v>78</v>
      </c>
      <c r="C14" s="13">
        <f>SUM('Covered Expense Summary'!Z13:Z17)</f>
        <v>0</v>
      </c>
      <c r="E14" s="33"/>
    </row>
    <row r="15" spans="2:5" ht="15.75" x14ac:dyDescent="0.25">
      <c r="B15" s="88" t="s">
        <v>83</v>
      </c>
      <c r="C15" s="8">
        <f>SUM(C11:C14)</f>
        <v>0</v>
      </c>
    </row>
    <row r="16" spans="2:5" ht="15.75" x14ac:dyDescent="0.25">
      <c r="B16" s="83"/>
      <c r="C16" s="84"/>
    </row>
    <row r="17" spans="2:6" ht="31.5" customHeight="1" x14ac:dyDescent="0.25">
      <c r="B17" s="85" t="s">
        <v>80</v>
      </c>
      <c r="C17" s="82"/>
    </row>
    <row r="18" spans="2:6" x14ac:dyDescent="0.25">
      <c r="B18" s="9" t="s">
        <v>81</v>
      </c>
      <c r="C18" s="6">
        <f>+'Employee Compensation 24 Week'!AJ118-'Employee Compensation 24 Week'!AL118</f>
        <v>0</v>
      </c>
    </row>
    <row r="19" spans="2:6" x14ac:dyDescent="0.25">
      <c r="B19" s="9" t="s">
        <v>82</v>
      </c>
      <c r="C19" s="6">
        <f>+'PPP Schedule A'!C34</f>
        <v>0</v>
      </c>
    </row>
    <row r="20" spans="2:6" ht="15.75" x14ac:dyDescent="0.25">
      <c r="B20" s="88" t="s">
        <v>84</v>
      </c>
      <c r="C20" s="8">
        <f>+C19*(C15-C18)</f>
        <v>0</v>
      </c>
      <c r="E20" s="63"/>
      <c r="F20" s="33"/>
    </row>
    <row r="21" spans="2:6" ht="15.75" x14ac:dyDescent="0.25">
      <c r="B21" s="86"/>
      <c r="C21" s="84"/>
      <c r="D21" s="87"/>
      <c r="E21" s="63"/>
      <c r="F21" s="33"/>
    </row>
    <row r="22" spans="2:6" x14ac:dyDescent="0.25">
      <c r="B22" s="85" t="s">
        <v>85</v>
      </c>
      <c r="C22" s="82"/>
      <c r="D22" s="87"/>
      <c r="E22" s="63"/>
      <c r="F22" s="33"/>
    </row>
    <row r="23" spans="2:6" x14ac:dyDescent="0.25">
      <c r="B23" s="9" t="s">
        <v>84</v>
      </c>
      <c r="C23" s="6">
        <f>+C20</f>
        <v>0</v>
      </c>
      <c r="D23" s="87"/>
      <c r="E23" s="63"/>
      <c r="F23" s="33"/>
    </row>
    <row r="24" spans="2:6" x14ac:dyDescent="0.25">
      <c r="B24" s="9" t="s">
        <v>86</v>
      </c>
      <c r="C24" s="6">
        <f>+C6</f>
        <v>0</v>
      </c>
      <c r="D24" s="87"/>
      <c r="E24" s="63"/>
      <c r="F24" s="33"/>
    </row>
    <row r="25" spans="2:6" x14ac:dyDescent="0.25">
      <c r="B25" s="9" t="s">
        <v>230</v>
      </c>
      <c r="C25" s="6">
        <f>+C11/0.6</f>
        <v>0</v>
      </c>
      <c r="D25" s="87"/>
      <c r="E25" s="63"/>
      <c r="F25" s="33"/>
    </row>
    <row r="26" spans="2:6" ht="15.75" x14ac:dyDescent="0.25">
      <c r="B26" s="88" t="s">
        <v>87</v>
      </c>
      <c r="C26" s="8">
        <f>MIN(C23:C25)</f>
        <v>0</v>
      </c>
      <c r="E26" s="63"/>
      <c r="F26" s="33"/>
    </row>
    <row r="27" spans="2:6" ht="15.75" x14ac:dyDescent="0.25">
      <c r="B27" s="86"/>
      <c r="C27" s="84"/>
      <c r="D27" s="87"/>
      <c r="E27" s="63"/>
      <c r="F27" s="33"/>
    </row>
    <row r="29" spans="2:6" x14ac:dyDescent="0.25">
      <c r="B29" s="1" t="s">
        <v>142</v>
      </c>
      <c r="C29" s="10">
        <f>+C6-C26+C7</f>
        <v>0</v>
      </c>
    </row>
    <row r="30" spans="2:6" x14ac:dyDescent="0.25">
      <c r="B30" s="1" t="s">
        <v>32</v>
      </c>
      <c r="C30" s="60">
        <f>-ROUND(PMT((0.01/12),(C8*12)-6,C29),2)</f>
        <v>0</v>
      </c>
    </row>
  </sheetData>
  <sheetProtection sheet="1" objects="1" scenarios="1"/>
  <mergeCells count="1">
    <mergeCell ref="B3:C3"/>
  </mergeCells>
  <pageMargins left="0.7" right="0.7" top="0.75" bottom="0.75" header="0.3" footer="0.3"/>
  <pageSetup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BA44-BE23-41EB-8CC8-4AB667772DFC}">
  <sheetPr>
    <pageSetUpPr fitToPage="1"/>
  </sheetPr>
  <dimension ref="B1:F45"/>
  <sheetViews>
    <sheetView showGridLines="0" workbookViewId="0">
      <selection activeCell="C29" sqref="C29"/>
    </sheetView>
  </sheetViews>
  <sheetFormatPr defaultRowHeight="15" x14ac:dyDescent="0.25"/>
  <cols>
    <col min="1" max="1" width="12" customWidth="1"/>
    <col min="2" max="2" width="73.7109375" customWidth="1"/>
    <col min="3" max="3" width="21" customWidth="1"/>
    <col min="4" max="4" width="12" customWidth="1"/>
    <col min="5" max="5" width="18.28515625" customWidth="1"/>
  </cols>
  <sheetData>
    <row r="1" spans="2:6" ht="33" customHeight="1" x14ac:dyDescent="0.25">
      <c r="B1" s="45"/>
      <c r="C1" s="45"/>
      <c r="D1" s="45"/>
    </row>
    <row r="2" spans="2:6" ht="51.75" customHeight="1" x14ac:dyDescent="0.25">
      <c r="B2" s="45"/>
      <c r="C2" s="45"/>
      <c r="D2" s="45"/>
    </row>
    <row r="3" spans="2:6" ht="33" customHeight="1" x14ac:dyDescent="0.25">
      <c r="B3" s="180" t="s">
        <v>101</v>
      </c>
      <c r="C3" s="180"/>
    </row>
    <row r="4" spans="2:6" ht="15" customHeight="1" x14ac:dyDescent="0.25">
      <c r="B4" s="76"/>
      <c r="C4" s="76"/>
    </row>
    <row r="6" spans="2:6" x14ac:dyDescent="0.25">
      <c r="B6" s="4" t="s">
        <v>88</v>
      </c>
      <c r="C6" s="5"/>
    </row>
    <row r="7" spans="2:6" x14ac:dyDescent="0.25">
      <c r="B7" s="9" t="s">
        <v>143</v>
      </c>
      <c r="C7" s="91">
        <f>SUMIF('Employee Compensation 24 Week'!G18:G117,"no",'Employee Compensation 24 Week'!AF18:AF117)</f>
        <v>0</v>
      </c>
    </row>
    <row r="8" spans="2:6" x14ac:dyDescent="0.25">
      <c r="B8" s="9" t="s">
        <v>144</v>
      </c>
      <c r="C8" s="91">
        <f>IFERROR(IF(C35="1",'Current FTE Calculation 24 Week'!Z122,IF(C35="2",'Current FTE Calculation 24 Week'!AA122,IF(C35="3",'Current FTE Calculation 24 Week'!Z122,IF(C35="4",'Current FTE Calculation 24 Week'!AA122,0)))),0)</f>
        <v>0</v>
      </c>
    </row>
    <row r="9" spans="2:6" x14ac:dyDescent="0.25">
      <c r="B9" s="9" t="s">
        <v>145</v>
      </c>
      <c r="C9" s="91">
        <f>IF(C10="Yes",0,+'Employee Compensation 24 Week'!AJ118-'Employee Compensation 24 Week'!AL118)</f>
        <v>0</v>
      </c>
    </row>
    <row r="10" spans="2:6" ht="75" x14ac:dyDescent="0.25">
      <c r="B10" s="168" t="s">
        <v>244</v>
      </c>
      <c r="C10" s="169"/>
    </row>
    <row r="11" spans="2:6" ht="15.75" x14ac:dyDescent="0.25">
      <c r="B11" s="83"/>
      <c r="C11" s="89"/>
    </row>
    <row r="12" spans="2:6" x14ac:dyDescent="0.25">
      <c r="B12" s="4" t="s">
        <v>90</v>
      </c>
      <c r="C12" s="90"/>
    </row>
    <row r="13" spans="2:6" x14ac:dyDescent="0.25">
      <c r="B13" s="9" t="s">
        <v>146</v>
      </c>
      <c r="C13" s="91">
        <f>SUMIF('Employee Compensation 24 Week'!G18:G117,"yes",'Employee Compensation 24 Week'!AF18:AF117)</f>
        <v>0</v>
      </c>
    </row>
    <row r="14" spans="2:6" x14ac:dyDescent="0.25">
      <c r="B14" s="9" t="s">
        <v>147</v>
      </c>
      <c r="C14" s="91">
        <f>IFERROR(IF(C35="1",'Current FTE Calculation 24 Week'!Z123,IF(C35="2",'Current FTE Calculation 24 Week'!AA123,IF(C35="3",'Current FTE Calculation 24 Week'!Z123,IF(C35="4",'Current FTE Calculation 24 Week'!AA123,0)))),0)</f>
        <v>0</v>
      </c>
    </row>
    <row r="15" spans="2:6" ht="15.75" x14ac:dyDescent="0.25">
      <c r="B15" s="86"/>
      <c r="C15" s="89"/>
      <c r="D15" s="87"/>
      <c r="E15" s="63"/>
      <c r="F15" s="33"/>
    </row>
    <row r="16" spans="2:6" x14ac:dyDescent="0.25">
      <c r="B16" s="85" t="s">
        <v>91</v>
      </c>
      <c r="C16" s="90"/>
      <c r="D16" s="87"/>
      <c r="E16" s="63"/>
      <c r="F16" s="33"/>
    </row>
    <row r="17" spans="2:6" x14ac:dyDescent="0.25">
      <c r="B17" s="9" t="s">
        <v>92</v>
      </c>
      <c r="C17" s="91">
        <f>+'Covered Expense Summary'!Z28</f>
        <v>0</v>
      </c>
      <c r="D17" s="87"/>
      <c r="E17" s="63"/>
      <c r="F17" s="33"/>
    </row>
    <row r="18" spans="2:6" x14ac:dyDescent="0.25">
      <c r="B18" s="9" t="s">
        <v>93</v>
      </c>
      <c r="C18" s="91">
        <f>+'Covered Expense Summary'!Z29+'Owners Benefits'!AE27</f>
        <v>0</v>
      </c>
      <c r="D18" s="87"/>
      <c r="E18" s="63"/>
      <c r="F18" s="33"/>
    </row>
    <row r="19" spans="2:6" x14ac:dyDescent="0.25">
      <c r="B19" s="9" t="s">
        <v>94</v>
      </c>
      <c r="C19" s="91">
        <f>+'Covered Expense Summary'!Z30</f>
        <v>0</v>
      </c>
      <c r="D19" s="87"/>
      <c r="E19" s="63"/>
      <c r="F19" s="33"/>
    </row>
    <row r="20" spans="2:6" x14ac:dyDescent="0.25">
      <c r="B20" s="9"/>
      <c r="C20" s="91"/>
      <c r="D20" s="87"/>
      <c r="E20" s="63"/>
      <c r="F20" s="33"/>
    </row>
    <row r="21" spans="2:6" ht="15.75" x14ac:dyDescent="0.25">
      <c r="B21" s="86"/>
      <c r="C21" s="89"/>
      <c r="D21" s="87"/>
      <c r="E21" s="63"/>
      <c r="F21" s="33"/>
    </row>
    <row r="22" spans="2:6" x14ac:dyDescent="0.25">
      <c r="B22" s="4" t="s">
        <v>95</v>
      </c>
      <c r="C22" s="90"/>
    </row>
    <row r="23" spans="2:6" x14ac:dyDescent="0.25">
      <c r="B23" s="9" t="s">
        <v>96</v>
      </c>
      <c r="C23" s="91">
        <f>+'Compensation to Owners'!AD27</f>
        <v>0</v>
      </c>
    </row>
    <row r="25" spans="2:6" x14ac:dyDescent="0.25">
      <c r="B25" s="92" t="s">
        <v>97</v>
      </c>
      <c r="C25" s="93">
        <f>+C7+C13+C17+C18+C19+C23</f>
        <v>0</v>
      </c>
    </row>
    <row r="28" spans="2:6" x14ac:dyDescent="0.25">
      <c r="B28" s="4" t="s">
        <v>98</v>
      </c>
      <c r="C28" s="90"/>
    </row>
    <row r="29" spans="2:6" ht="45" x14ac:dyDescent="0.25">
      <c r="B29" s="168" t="s">
        <v>246</v>
      </c>
      <c r="C29" s="169"/>
    </row>
    <row r="30" spans="2:6" ht="121.5" customHeight="1" x14ac:dyDescent="0.25">
      <c r="B30" s="168" t="s">
        <v>247</v>
      </c>
      <c r="C30" s="169"/>
    </row>
    <row r="31" spans="2:6" x14ac:dyDescent="0.25">
      <c r="B31" s="9" t="s">
        <v>243</v>
      </c>
      <c r="C31" s="91" t="str">
        <f>IF('FTE Reduction Safe Harbor 2'!C19="Yes","Yes","No")</f>
        <v>No</v>
      </c>
    </row>
    <row r="32" spans="2:6" x14ac:dyDescent="0.25">
      <c r="B32" s="9" t="s">
        <v>99</v>
      </c>
      <c r="C32" s="91">
        <f>IF(C35="1",'Current FTE Calculation 24 Week'!Z114,IF(C35="2",'Current FTE Calculation 24 Week'!AA114,IF(C35="3",'Current FTE Calculation 24 Week'!Z115,IF(C35="4",'Current FTE Calculation 24 Week'!AA115,0))))</f>
        <v>0</v>
      </c>
    </row>
    <row r="33" spans="2:4" x14ac:dyDescent="0.25">
      <c r="B33" s="9" t="s">
        <v>100</v>
      </c>
      <c r="C33" s="91">
        <f>+C14+C8</f>
        <v>0</v>
      </c>
    </row>
    <row r="34" spans="2:4" x14ac:dyDescent="0.25">
      <c r="B34" s="9" t="s">
        <v>82</v>
      </c>
      <c r="C34" s="170">
        <f>IFERROR(IF('FTE Reduction Safe Harbor 2'!C19="Yes",1,IF(C30="Yes",1,IF(C29="Yes",1,(IF((+C33/C32)&gt;1,1,(C33/C32)))))),0)</f>
        <v>0</v>
      </c>
    </row>
    <row r="35" spans="2:4" hidden="1" x14ac:dyDescent="0.25">
      <c r="C35" s="33" t="str">
        <f>'Current FTE Calculation 24 Week'!Z120</f>
        <v>1</v>
      </c>
    </row>
    <row r="37" spans="2:4" x14ac:dyDescent="0.25">
      <c r="B37" s="112" t="s">
        <v>123</v>
      </c>
    </row>
    <row r="38" spans="2:4" x14ac:dyDescent="0.25">
      <c r="B38" s="111" t="str">
        <f>IF(C35="1",B42,IF(C35="2",B42,B43))</f>
        <v>February 15, 2019 to June 30, 2019 FTE Reference Period</v>
      </c>
    </row>
    <row r="39" spans="2:4" x14ac:dyDescent="0.25">
      <c r="B39" s="111" t="str">
        <f>IF(C35="1",B44,IF(C35="3",B44,B45))</f>
        <v>Average FTE Calculation</v>
      </c>
    </row>
    <row r="41" spans="2:4" hidden="1" x14ac:dyDescent="0.25"/>
    <row r="42" spans="2:4" hidden="1" x14ac:dyDescent="0.25">
      <c r="B42" t="s">
        <v>211</v>
      </c>
      <c r="D42" t="s">
        <v>121</v>
      </c>
    </row>
    <row r="43" spans="2:4" hidden="1" x14ac:dyDescent="0.25">
      <c r="B43" t="s">
        <v>116</v>
      </c>
      <c r="D43" t="s">
        <v>122</v>
      </c>
    </row>
    <row r="44" spans="2:4" hidden="1" x14ac:dyDescent="0.25">
      <c r="B44" t="s">
        <v>117</v>
      </c>
      <c r="D44" t="s">
        <v>119</v>
      </c>
    </row>
    <row r="45" spans="2:4" hidden="1" x14ac:dyDescent="0.25">
      <c r="B45" t="s">
        <v>118</v>
      </c>
      <c r="D45" t="s">
        <v>120</v>
      </c>
    </row>
  </sheetData>
  <sheetProtection sheet="1" objects="1" scenarios="1"/>
  <mergeCells count="1">
    <mergeCell ref="B3:C3"/>
  </mergeCells>
  <dataValidations count="2">
    <dataValidation type="list" allowBlank="1" showInputMessage="1" showErrorMessage="1" sqref="C10" xr:uid="{3C667FE8-8976-4DB8-8699-B59A370B2BED}">
      <formula1>"Yes, N/A"</formula1>
    </dataValidation>
    <dataValidation type="list" allowBlank="1" showInputMessage="1" showErrorMessage="1" sqref="C29:C30" xr:uid="{189E535C-7026-4909-A836-E14489EDC77E}">
      <formula1>"Yes, No"</formula1>
    </dataValidation>
  </dataValidations>
  <pageMargins left="0.7" right="0.7" top="0.75" bottom="0.75" header="0.3" footer="0.3"/>
  <pageSetup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84A08-C79B-4116-8888-B8B24EEBF767}">
  <sheetPr>
    <pageSetUpPr fitToPage="1"/>
  </sheetPr>
  <dimension ref="A1:AL119"/>
  <sheetViews>
    <sheetView showGridLines="0" zoomScale="80" zoomScaleNormal="80" workbookViewId="0">
      <pane ySplit="17" topLeftCell="A38" activePane="bottomLeft" state="frozen"/>
      <selection pane="bottomLeft" activeCell="AF62" sqref="AF62"/>
    </sheetView>
  </sheetViews>
  <sheetFormatPr defaultRowHeight="15" x14ac:dyDescent="0.25"/>
  <cols>
    <col min="1" max="1" width="36.85546875" customWidth="1"/>
    <col min="2" max="2" width="16.5703125" customWidth="1"/>
    <col min="3" max="3" width="25.85546875" customWidth="1"/>
    <col min="4" max="4" width="17.28515625" style="34" customWidth="1"/>
    <col min="5" max="5" width="21.42578125" style="34" customWidth="1"/>
    <col min="6" max="6" width="14.140625" style="34" customWidth="1"/>
    <col min="7" max="7" width="25.28515625" style="34" customWidth="1"/>
    <col min="8" max="31" width="15.5703125" style="34" customWidth="1"/>
    <col min="32" max="32" width="18.28515625" customWidth="1"/>
    <col min="33" max="33" width="17.5703125" customWidth="1"/>
    <col min="34" max="34" width="24.140625" style="59" customWidth="1"/>
    <col min="35" max="35" width="14.140625" style="59" hidden="1" customWidth="1"/>
    <col min="36" max="36" width="14.7109375" style="59" customWidth="1"/>
    <col min="37" max="37" width="21.7109375" style="59" customWidth="1"/>
    <col min="38" max="38" width="14.5703125" customWidth="1"/>
  </cols>
  <sheetData>
    <row r="1" spans="1:38" ht="15" customHeight="1" x14ac:dyDescent="0.25">
      <c r="Z1" s="191" t="s">
        <v>131</v>
      </c>
      <c r="AA1" s="191"/>
      <c r="AB1" s="191"/>
      <c r="AC1" s="191"/>
      <c r="AD1" s="191"/>
      <c r="AE1" s="191"/>
      <c r="AF1" s="191"/>
      <c r="AG1" s="191"/>
      <c r="AH1" s="191"/>
      <c r="AI1" s="191"/>
      <c r="AJ1" s="191"/>
      <c r="AK1" s="191"/>
      <c r="AL1" s="191"/>
    </row>
    <row r="2" spans="1:38" ht="15" customHeight="1" x14ac:dyDescent="0.25">
      <c r="Z2" s="191"/>
      <c r="AA2" s="191"/>
      <c r="AB2" s="191"/>
      <c r="AC2" s="191"/>
      <c r="AD2" s="191"/>
      <c r="AE2" s="191"/>
      <c r="AF2" s="191"/>
      <c r="AG2" s="191"/>
      <c r="AH2" s="191"/>
      <c r="AI2" s="191"/>
      <c r="AJ2" s="191"/>
      <c r="AK2" s="191"/>
      <c r="AL2" s="191"/>
    </row>
    <row r="3" spans="1:38" ht="26.25" x14ac:dyDescent="0.25">
      <c r="A3" s="45"/>
      <c r="B3" s="45"/>
      <c r="C3" s="45"/>
      <c r="D3" s="45"/>
      <c r="E3" s="45"/>
      <c r="F3" s="45"/>
      <c r="G3" s="45"/>
      <c r="H3" s="45"/>
      <c r="I3" s="45"/>
      <c r="J3" s="45"/>
      <c r="K3" s="45"/>
      <c r="L3" s="45"/>
      <c r="M3" s="45"/>
      <c r="N3" s="45"/>
      <c r="O3" s="45"/>
      <c r="P3" s="45"/>
      <c r="Q3" s="45"/>
      <c r="R3" s="45"/>
      <c r="S3" s="45"/>
      <c r="T3" s="45"/>
      <c r="U3" s="45"/>
      <c r="V3" s="45"/>
      <c r="W3" s="45"/>
      <c r="X3" s="45"/>
      <c r="Y3" s="45"/>
      <c r="Z3" s="191"/>
      <c r="AA3" s="191"/>
      <c r="AB3" s="191"/>
      <c r="AC3" s="191"/>
      <c r="AD3" s="191"/>
      <c r="AE3" s="191"/>
      <c r="AF3" s="191"/>
      <c r="AG3" s="191"/>
      <c r="AH3" s="191"/>
      <c r="AI3" s="191"/>
      <c r="AJ3" s="191"/>
      <c r="AK3" s="191"/>
      <c r="AL3" s="191"/>
    </row>
    <row r="4" spans="1:38" ht="41.25" customHeight="1" x14ac:dyDescent="0.25">
      <c r="D4"/>
      <c r="E4"/>
      <c r="F4"/>
      <c r="G4"/>
      <c r="H4" s="45"/>
      <c r="I4" s="45"/>
      <c r="J4" s="45"/>
      <c r="K4" s="45"/>
      <c r="L4" s="45"/>
      <c r="M4" s="45"/>
      <c r="N4" s="45"/>
      <c r="O4" s="45"/>
      <c r="P4" s="45"/>
      <c r="Q4" s="45"/>
      <c r="R4" s="45"/>
      <c r="S4" s="45"/>
      <c r="T4" s="45"/>
      <c r="U4" s="45"/>
      <c r="V4" s="45"/>
      <c r="W4" s="45"/>
      <c r="X4" s="45"/>
      <c r="Y4" s="45"/>
      <c r="Z4" s="192"/>
      <c r="AA4" s="192"/>
      <c r="AB4" s="192"/>
      <c r="AC4" s="192"/>
      <c r="AD4" s="192"/>
      <c r="AE4" s="192"/>
      <c r="AF4" s="192"/>
      <c r="AG4" s="192"/>
      <c r="AH4" s="192"/>
      <c r="AI4" s="192"/>
      <c r="AJ4" s="192"/>
      <c r="AK4" s="192"/>
      <c r="AL4" s="192"/>
    </row>
    <row r="5" spans="1:38" x14ac:dyDescent="0.25">
      <c r="A5" s="35" t="s">
        <v>62</v>
      </c>
      <c r="B5" s="35"/>
      <c r="C5" s="35"/>
    </row>
    <row r="6" spans="1:38" x14ac:dyDescent="0.25">
      <c r="A6" s="189" t="s">
        <v>31</v>
      </c>
      <c r="B6" s="190"/>
      <c r="C6" s="36">
        <f>+'Forgiveness Calculation'!C5</f>
        <v>0</v>
      </c>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c r="AF6" s="34"/>
      <c r="AG6" s="34"/>
      <c r="AK6"/>
      <c r="AL6" s="59"/>
    </row>
    <row r="7" spans="1:38" x14ac:dyDescent="0.25">
      <c r="A7" s="189" t="s">
        <v>16</v>
      </c>
      <c r="B7" s="190"/>
      <c r="C7" s="36">
        <f>+C6+(7*24)-1</f>
        <v>167</v>
      </c>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c r="AF7" s="34"/>
      <c r="AG7" s="34"/>
      <c r="AK7"/>
      <c r="AL7" s="59"/>
    </row>
    <row r="9" spans="1:38" x14ac:dyDescent="0.25">
      <c r="A9" s="35" t="s">
        <v>63</v>
      </c>
      <c r="B9" s="35"/>
      <c r="C9" s="35"/>
    </row>
    <row r="10" spans="1:38" x14ac:dyDescent="0.25">
      <c r="A10" s="189" t="s">
        <v>64</v>
      </c>
      <c r="B10" s="190"/>
      <c r="C10" s="12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c r="AF10" s="34"/>
      <c r="AG10" s="34"/>
      <c r="AL10" s="59"/>
    </row>
    <row r="11" spans="1:38" x14ac:dyDescent="0.25">
      <c r="A11" s="189" t="s">
        <v>16</v>
      </c>
      <c r="B11" s="190"/>
      <c r="C11" s="36">
        <f>+C10+(7*24)-1</f>
        <v>167</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c r="AF11" s="34"/>
      <c r="AG11" s="34"/>
      <c r="AL11" s="59"/>
    </row>
    <row r="12" spans="1:38" x14ac:dyDescent="0.25">
      <c r="A12" s="113"/>
      <c r="B12" s="113"/>
      <c r="C12" s="78"/>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c r="AF12" s="34"/>
      <c r="AG12" s="34"/>
      <c r="AL12" s="59"/>
    </row>
    <row r="13" spans="1:38" x14ac:dyDescent="0.25">
      <c r="A13" s="188" t="s">
        <v>124</v>
      </c>
      <c r="B13" s="188"/>
      <c r="C13" s="119" t="s">
        <v>62</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c r="AF13" s="34"/>
      <c r="AG13" s="34"/>
      <c r="AL13" s="59"/>
    </row>
    <row r="14" spans="1:38" x14ac:dyDescent="0.25">
      <c r="A14" s="77"/>
      <c r="B14" s="77"/>
      <c r="C14" s="78"/>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c r="AF14" s="34"/>
      <c r="AG14" s="34"/>
      <c r="AL14" s="59"/>
    </row>
    <row r="15" spans="1:38" ht="33.75" customHeight="1" x14ac:dyDescent="0.25">
      <c r="A15" s="57"/>
      <c r="B15" s="57"/>
      <c r="C15" s="185" t="s">
        <v>68</v>
      </c>
      <c r="D15" s="185" t="s">
        <v>70</v>
      </c>
      <c r="E15" s="185" t="s">
        <v>69</v>
      </c>
      <c r="F15" s="187" t="s">
        <v>65</v>
      </c>
      <c r="G15" s="187" t="s">
        <v>89</v>
      </c>
      <c r="H15" s="38" t="s">
        <v>3</v>
      </c>
      <c r="I15" s="38" t="s">
        <v>4</v>
      </c>
      <c r="J15" s="38" t="s">
        <v>5</v>
      </c>
      <c r="K15" s="38" t="s">
        <v>6</v>
      </c>
      <c r="L15" s="38" t="s">
        <v>7</v>
      </c>
      <c r="M15" s="38" t="s">
        <v>8</v>
      </c>
      <c r="N15" s="38" t="s">
        <v>9</v>
      </c>
      <c r="O15" s="38" t="s">
        <v>10</v>
      </c>
      <c r="P15" s="38" t="s">
        <v>213</v>
      </c>
      <c r="Q15" s="38" t="s">
        <v>214</v>
      </c>
      <c r="R15" s="38" t="s">
        <v>215</v>
      </c>
      <c r="S15" s="38" t="s">
        <v>216</v>
      </c>
      <c r="T15" s="38" t="s">
        <v>217</v>
      </c>
      <c r="U15" s="38" t="s">
        <v>218</v>
      </c>
      <c r="V15" s="38" t="s">
        <v>219</v>
      </c>
      <c r="W15" s="38" t="s">
        <v>220</v>
      </c>
      <c r="X15" s="38" t="s">
        <v>221</v>
      </c>
      <c r="Y15" s="38" t="s">
        <v>222</v>
      </c>
      <c r="Z15" s="38" t="s">
        <v>223</v>
      </c>
      <c r="AA15" s="38" t="s">
        <v>224</v>
      </c>
      <c r="AB15" s="38" t="s">
        <v>225</v>
      </c>
      <c r="AC15" s="38" t="s">
        <v>226</v>
      </c>
      <c r="AD15" s="38" t="s">
        <v>227</v>
      </c>
      <c r="AE15" s="38" t="s">
        <v>228</v>
      </c>
      <c r="AF15" s="56" t="s">
        <v>28</v>
      </c>
      <c r="AG15" s="183" t="s">
        <v>66</v>
      </c>
      <c r="AH15" s="185" t="s">
        <v>67</v>
      </c>
      <c r="AI15" s="185" t="s">
        <v>71</v>
      </c>
      <c r="AJ15" s="185" t="s">
        <v>72</v>
      </c>
      <c r="AK15" s="185" t="s">
        <v>248</v>
      </c>
      <c r="AL15" s="187" t="s">
        <v>73</v>
      </c>
    </row>
    <row r="16" spans="1:38" x14ac:dyDescent="0.25">
      <c r="A16" s="57"/>
      <c r="B16" s="57" t="s">
        <v>30</v>
      </c>
      <c r="C16" s="185"/>
      <c r="D16" s="185"/>
      <c r="E16" s="185"/>
      <c r="F16" s="185"/>
      <c r="G16" s="185"/>
      <c r="H16" s="39">
        <f>IF(C13="Covered Period",C6,C10)</f>
        <v>0</v>
      </c>
      <c r="I16" s="39">
        <f>+H16+7</f>
        <v>7</v>
      </c>
      <c r="J16" s="39">
        <f t="shared" ref="J16:AE16" si="0">+I16+7</f>
        <v>14</v>
      </c>
      <c r="K16" s="39">
        <f t="shared" si="0"/>
        <v>21</v>
      </c>
      <c r="L16" s="39">
        <f t="shared" si="0"/>
        <v>28</v>
      </c>
      <c r="M16" s="39">
        <f t="shared" si="0"/>
        <v>35</v>
      </c>
      <c r="N16" s="39">
        <f t="shared" si="0"/>
        <v>42</v>
      </c>
      <c r="O16" s="39">
        <f t="shared" si="0"/>
        <v>49</v>
      </c>
      <c r="P16" s="39">
        <f t="shared" si="0"/>
        <v>56</v>
      </c>
      <c r="Q16" s="39">
        <f t="shared" si="0"/>
        <v>63</v>
      </c>
      <c r="R16" s="39">
        <f t="shared" si="0"/>
        <v>70</v>
      </c>
      <c r="S16" s="39">
        <f t="shared" si="0"/>
        <v>77</v>
      </c>
      <c r="T16" s="39">
        <f t="shared" si="0"/>
        <v>84</v>
      </c>
      <c r="U16" s="39">
        <f t="shared" si="0"/>
        <v>91</v>
      </c>
      <c r="V16" s="39">
        <f t="shared" si="0"/>
        <v>98</v>
      </c>
      <c r="W16" s="39">
        <f t="shared" si="0"/>
        <v>105</v>
      </c>
      <c r="X16" s="39">
        <f t="shared" si="0"/>
        <v>112</v>
      </c>
      <c r="Y16" s="39">
        <f t="shared" si="0"/>
        <v>119</v>
      </c>
      <c r="Z16" s="39">
        <f t="shared" si="0"/>
        <v>126</v>
      </c>
      <c r="AA16" s="39">
        <f t="shared" si="0"/>
        <v>133</v>
      </c>
      <c r="AB16" s="39">
        <f t="shared" si="0"/>
        <v>140</v>
      </c>
      <c r="AC16" s="39">
        <f t="shared" si="0"/>
        <v>147</v>
      </c>
      <c r="AD16" s="39">
        <f t="shared" si="0"/>
        <v>154</v>
      </c>
      <c r="AE16" s="39">
        <f t="shared" si="0"/>
        <v>161</v>
      </c>
      <c r="AF16" s="16" t="s">
        <v>29</v>
      </c>
      <c r="AG16" s="183"/>
      <c r="AH16" s="185"/>
      <c r="AI16" s="185"/>
      <c r="AJ16" s="185"/>
      <c r="AK16" s="185"/>
      <c r="AL16" s="185"/>
    </row>
    <row r="17" spans="1:38" x14ac:dyDescent="0.25">
      <c r="A17" s="58" t="s">
        <v>30</v>
      </c>
      <c r="B17" s="58" t="s">
        <v>61</v>
      </c>
      <c r="C17" s="186"/>
      <c r="D17" s="186"/>
      <c r="E17" s="186"/>
      <c r="F17" s="186"/>
      <c r="G17" s="186"/>
      <c r="H17" s="39">
        <f t="shared" ref="H17:X17" si="1">+H16+6</f>
        <v>6</v>
      </c>
      <c r="I17" s="39">
        <f t="shared" si="1"/>
        <v>13</v>
      </c>
      <c r="J17" s="39">
        <f t="shared" si="1"/>
        <v>20</v>
      </c>
      <c r="K17" s="39">
        <f t="shared" si="1"/>
        <v>27</v>
      </c>
      <c r="L17" s="39">
        <f t="shared" si="1"/>
        <v>34</v>
      </c>
      <c r="M17" s="39">
        <f t="shared" si="1"/>
        <v>41</v>
      </c>
      <c r="N17" s="39">
        <f t="shared" si="1"/>
        <v>48</v>
      </c>
      <c r="O17" s="39">
        <f t="shared" si="1"/>
        <v>55</v>
      </c>
      <c r="P17" s="39">
        <f t="shared" si="1"/>
        <v>62</v>
      </c>
      <c r="Q17" s="39">
        <f t="shared" si="1"/>
        <v>69</v>
      </c>
      <c r="R17" s="39">
        <f t="shared" si="1"/>
        <v>76</v>
      </c>
      <c r="S17" s="39">
        <f t="shared" si="1"/>
        <v>83</v>
      </c>
      <c r="T17" s="39">
        <f t="shared" si="1"/>
        <v>90</v>
      </c>
      <c r="U17" s="39">
        <f t="shared" si="1"/>
        <v>97</v>
      </c>
      <c r="V17" s="39">
        <f t="shared" si="1"/>
        <v>104</v>
      </c>
      <c r="W17" s="39">
        <f t="shared" si="1"/>
        <v>111</v>
      </c>
      <c r="X17" s="39">
        <f t="shared" si="1"/>
        <v>118</v>
      </c>
      <c r="Y17" s="39">
        <f>+Y16+6</f>
        <v>125</v>
      </c>
      <c r="Z17" s="39">
        <f t="shared" ref="Z17:AE17" si="2">+Z16+6</f>
        <v>132</v>
      </c>
      <c r="AA17" s="39">
        <f t="shared" si="2"/>
        <v>139</v>
      </c>
      <c r="AB17" s="39">
        <f t="shared" si="2"/>
        <v>146</v>
      </c>
      <c r="AC17" s="39">
        <f t="shared" si="2"/>
        <v>153</v>
      </c>
      <c r="AD17" s="39">
        <f t="shared" si="2"/>
        <v>160</v>
      </c>
      <c r="AE17" s="39">
        <f t="shared" si="2"/>
        <v>167</v>
      </c>
      <c r="AF17" s="19" t="s">
        <v>229</v>
      </c>
      <c r="AG17" s="184"/>
      <c r="AH17" s="186"/>
      <c r="AI17" s="186"/>
      <c r="AJ17" s="186"/>
      <c r="AK17" s="186"/>
      <c r="AL17" s="186"/>
    </row>
    <row r="18" spans="1:38" ht="15.75" x14ac:dyDescent="0.25">
      <c r="A18" s="52" t="s">
        <v>19</v>
      </c>
      <c r="B18" s="52"/>
      <c r="C18" s="62"/>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68">
        <f>IF(SUM(H18:AE18)&gt;46154,46154,SUM(H18:AE18))</f>
        <v>0</v>
      </c>
      <c r="AG18" s="69">
        <f>IFERROR(IF(F18="salaried",(AF18/COUNTIF(H18:AE18,"&gt;0"))*52,AF18/SUMIF('Current FTE Calculation 24 Week'!B7:Y7,"&gt;0",'Current FTE Calculation 24 Week'!B7:Y7)),0)</f>
        <v>0</v>
      </c>
      <c r="AH18" s="69">
        <f>IFERROR(IF(F18="salaried",(E18/D18)*52,E18/C18),0)</f>
        <v>0</v>
      </c>
      <c r="AI18" s="69">
        <f>IFERROR(+AG18/AH18,0)</f>
        <v>0</v>
      </c>
      <c r="AJ18" s="69">
        <f>IFERROR(IF(G18="yes",0,(IF(AI18&gt;=0.75,0,IF(F18="salaried",(((AH18*0.75)-AG18)*24)/52,(((AH18*0.75)-AG18)*(C18/D18)*24))))),0)</f>
        <v>0</v>
      </c>
      <c r="AK18" s="118"/>
      <c r="AL18" s="114">
        <f>IF(AK18="Yes",AJ18,0)</f>
        <v>0</v>
      </c>
    </row>
    <row r="19" spans="1:38" ht="15.75" x14ac:dyDescent="0.25">
      <c r="A19" s="52" t="s">
        <v>19</v>
      </c>
      <c r="B19" s="52"/>
      <c r="C19" s="62"/>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68">
        <f t="shared" ref="AF19:AF82" si="3">IF(SUM(H19:AE19)&gt;46154,46154,SUM(H19:AE19))</f>
        <v>0</v>
      </c>
      <c r="AG19" s="69">
        <f>IFERROR(IF(F19="salaried",(AF19/COUNTIF(H19:AE19,"&gt;0"))*52,AF19/SUMIF('Current FTE Calculation 24 Week'!B8:Y8,"&gt;0",'Current FTE Calculation 24 Week'!B8:Y8)),0)</f>
        <v>0</v>
      </c>
      <c r="AH19" s="69">
        <f t="shared" ref="AH19:AH82" si="4">IFERROR(IF(F19="salaried",(E19/D19)*52,E19/C19),0)</f>
        <v>0</v>
      </c>
      <c r="AI19" s="69">
        <f t="shared" ref="AI19:AI82" si="5">IFERROR(+AG19/AH19,0)</f>
        <v>0</v>
      </c>
      <c r="AJ19" s="69">
        <f t="shared" ref="AJ19:AJ82" si="6">IFERROR(IF(G19="yes",0,(IF(AI19&gt;=0.75,0,IF(F19="salaried",(((AH19*0.75)-AG19)*24)/52,(((AH19*0.75)-AG19)*(C19/D19)*24))))),0)</f>
        <v>0</v>
      </c>
      <c r="AK19" s="118"/>
      <c r="AL19" s="114">
        <f t="shared" ref="AL19:AL82" si="7">IF(AK19="Yes",AJ19,0)</f>
        <v>0</v>
      </c>
    </row>
    <row r="20" spans="1:38" ht="15.75" x14ac:dyDescent="0.25">
      <c r="A20" s="52" t="s">
        <v>19</v>
      </c>
      <c r="B20" s="52"/>
      <c r="C20" s="62"/>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68">
        <f t="shared" si="3"/>
        <v>0</v>
      </c>
      <c r="AG20" s="69">
        <f>IFERROR(IF(F20="salaried",(AF20/COUNTIF(H20:AE20,"&gt;0"))*52,AF20/SUMIF('Current FTE Calculation 24 Week'!B9:Y9,"&gt;0",'Current FTE Calculation 24 Week'!B9:Y9)),0)</f>
        <v>0</v>
      </c>
      <c r="AH20" s="69">
        <f t="shared" si="4"/>
        <v>0</v>
      </c>
      <c r="AI20" s="69">
        <f t="shared" si="5"/>
        <v>0</v>
      </c>
      <c r="AJ20" s="69">
        <f t="shared" si="6"/>
        <v>0</v>
      </c>
      <c r="AK20" s="118"/>
      <c r="AL20" s="114">
        <f t="shared" si="7"/>
        <v>0</v>
      </c>
    </row>
    <row r="21" spans="1:38" ht="15.75" x14ac:dyDescent="0.25">
      <c r="A21" s="52" t="s">
        <v>19</v>
      </c>
      <c r="B21" s="52"/>
      <c r="C21" s="62"/>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68">
        <f t="shared" si="3"/>
        <v>0</v>
      </c>
      <c r="AG21" s="69">
        <f>IFERROR(IF(F21="salaried",(AF21/COUNTIF(H21:AE21,"&gt;0"))*52,AF21/SUMIF('Current FTE Calculation 24 Week'!B10:Y10,"&gt;0",'Current FTE Calculation 24 Week'!B10:Y10)),0)</f>
        <v>0</v>
      </c>
      <c r="AH21" s="69">
        <f t="shared" si="4"/>
        <v>0</v>
      </c>
      <c r="AI21" s="69">
        <f t="shared" si="5"/>
        <v>0</v>
      </c>
      <c r="AJ21" s="69">
        <f t="shared" si="6"/>
        <v>0</v>
      </c>
      <c r="AK21" s="118"/>
      <c r="AL21" s="114">
        <f t="shared" si="7"/>
        <v>0</v>
      </c>
    </row>
    <row r="22" spans="1:38" ht="15.75" x14ac:dyDescent="0.25">
      <c r="A22" s="52" t="s">
        <v>19</v>
      </c>
      <c r="B22" s="52"/>
      <c r="C22" s="62"/>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68">
        <f t="shared" si="3"/>
        <v>0</v>
      </c>
      <c r="AG22" s="69">
        <f>IFERROR(IF(F22="salaried",(AF22/COUNTIF(H22:AE22,"&gt;0"))*52,AF22/SUMIF('Current FTE Calculation 24 Week'!B11:Y11,"&gt;0",'Current FTE Calculation 24 Week'!B11:Y11)),0)</f>
        <v>0</v>
      </c>
      <c r="AH22" s="69">
        <f t="shared" si="4"/>
        <v>0</v>
      </c>
      <c r="AI22" s="69">
        <f t="shared" si="5"/>
        <v>0</v>
      </c>
      <c r="AJ22" s="69">
        <f t="shared" si="6"/>
        <v>0</v>
      </c>
      <c r="AK22" s="118"/>
      <c r="AL22" s="114">
        <f t="shared" si="7"/>
        <v>0</v>
      </c>
    </row>
    <row r="23" spans="1:38" ht="15.75" x14ac:dyDescent="0.25">
      <c r="A23" s="52" t="s">
        <v>19</v>
      </c>
      <c r="B23" s="52"/>
      <c r="C23" s="62"/>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68">
        <f t="shared" si="3"/>
        <v>0</v>
      </c>
      <c r="AG23" s="69">
        <f>IFERROR(IF(F23="salaried",(AF23/COUNTIF(H23:AE23,"&gt;0"))*52,AF23/SUMIF('Current FTE Calculation 24 Week'!B12:Y12,"&gt;0",'Current FTE Calculation 24 Week'!B12:Y12)),0)</f>
        <v>0</v>
      </c>
      <c r="AH23" s="69">
        <f t="shared" si="4"/>
        <v>0</v>
      </c>
      <c r="AI23" s="69">
        <f t="shared" si="5"/>
        <v>0</v>
      </c>
      <c r="AJ23" s="69">
        <f t="shared" si="6"/>
        <v>0</v>
      </c>
      <c r="AK23" s="118"/>
      <c r="AL23" s="114">
        <f t="shared" si="7"/>
        <v>0</v>
      </c>
    </row>
    <row r="24" spans="1:38" ht="15.75" x14ac:dyDescent="0.25">
      <c r="A24" s="52" t="s">
        <v>19</v>
      </c>
      <c r="B24" s="52"/>
      <c r="C24" s="62"/>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68">
        <f t="shared" si="3"/>
        <v>0</v>
      </c>
      <c r="AG24" s="69">
        <f>IFERROR(IF(F24="salaried",(AF24/COUNTIF(H24:AE24,"&gt;0"))*52,AF24/SUMIF('Current FTE Calculation 24 Week'!B13:Y13,"&gt;0",'Current FTE Calculation 24 Week'!B13:Y13)),0)</f>
        <v>0</v>
      </c>
      <c r="AH24" s="69">
        <f t="shared" si="4"/>
        <v>0</v>
      </c>
      <c r="AI24" s="69">
        <f t="shared" si="5"/>
        <v>0</v>
      </c>
      <c r="AJ24" s="69">
        <f t="shared" si="6"/>
        <v>0</v>
      </c>
      <c r="AK24" s="118"/>
      <c r="AL24" s="114">
        <f t="shared" si="7"/>
        <v>0</v>
      </c>
    </row>
    <row r="25" spans="1:38" ht="15.75" x14ac:dyDescent="0.25">
      <c r="A25" s="52" t="s">
        <v>19</v>
      </c>
      <c r="B25" s="52"/>
      <c r="C25" s="62"/>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68">
        <f t="shared" si="3"/>
        <v>0</v>
      </c>
      <c r="AG25" s="69">
        <f>IFERROR(IF(F25="salaried",(AF25/COUNTIF(H25:AE25,"&gt;0"))*52,AF25/SUMIF('Current FTE Calculation 24 Week'!B14:Y14,"&gt;0",'Current FTE Calculation 24 Week'!B14:Y14)),0)</f>
        <v>0</v>
      </c>
      <c r="AH25" s="69">
        <f t="shared" si="4"/>
        <v>0</v>
      </c>
      <c r="AI25" s="69">
        <f t="shared" si="5"/>
        <v>0</v>
      </c>
      <c r="AJ25" s="69">
        <f t="shared" si="6"/>
        <v>0</v>
      </c>
      <c r="AK25" s="118"/>
      <c r="AL25" s="114">
        <f t="shared" si="7"/>
        <v>0</v>
      </c>
    </row>
    <row r="26" spans="1:38" ht="15.75" x14ac:dyDescent="0.25">
      <c r="A26" s="52" t="s">
        <v>19</v>
      </c>
      <c r="B26" s="52"/>
      <c r="C26" s="62"/>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68">
        <f t="shared" si="3"/>
        <v>0</v>
      </c>
      <c r="AG26" s="69">
        <f>IFERROR(IF(F26="salaried",(AF26/COUNTIF(H26:AE26,"&gt;0"))*52,AF26/SUMIF('Current FTE Calculation 24 Week'!B15:Y15,"&gt;0",'Current FTE Calculation 24 Week'!B15:Y15)),0)</f>
        <v>0</v>
      </c>
      <c r="AH26" s="69">
        <f t="shared" si="4"/>
        <v>0</v>
      </c>
      <c r="AI26" s="69">
        <f t="shared" si="5"/>
        <v>0</v>
      </c>
      <c r="AJ26" s="69">
        <f t="shared" si="6"/>
        <v>0</v>
      </c>
      <c r="AK26" s="118"/>
      <c r="AL26" s="114">
        <f t="shared" si="7"/>
        <v>0</v>
      </c>
    </row>
    <row r="27" spans="1:38" ht="15.75" x14ac:dyDescent="0.25">
      <c r="A27" s="52" t="s">
        <v>19</v>
      </c>
      <c r="B27" s="52"/>
      <c r="C27" s="62"/>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68">
        <f t="shared" si="3"/>
        <v>0</v>
      </c>
      <c r="AG27" s="69">
        <f>IFERROR(IF(F27="salaried",(AF27/COUNTIF(H27:AE27,"&gt;0"))*52,AF27/SUMIF('Current FTE Calculation 24 Week'!B16:Y16,"&gt;0",'Current FTE Calculation 24 Week'!B16:Y16)),0)</f>
        <v>0</v>
      </c>
      <c r="AH27" s="69">
        <f t="shared" si="4"/>
        <v>0</v>
      </c>
      <c r="AI27" s="69">
        <f t="shared" si="5"/>
        <v>0</v>
      </c>
      <c r="AJ27" s="69">
        <f t="shared" si="6"/>
        <v>0</v>
      </c>
      <c r="AK27" s="118"/>
      <c r="AL27" s="114">
        <f t="shared" si="7"/>
        <v>0</v>
      </c>
    </row>
    <row r="28" spans="1:38" ht="15.75" x14ac:dyDescent="0.25">
      <c r="A28" s="52" t="s">
        <v>19</v>
      </c>
      <c r="B28" s="52"/>
      <c r="C28" s="62"/>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68">
        <f t="shared" si="3"/>
        <v>0</v>
      </c>
      <c r="AG28" s="69">
        <f>IFERROR(IF(F28="salaried",(AF28/COUNTIF(H28:AE28,"&gt;0"))*52,AF28/SUMIF('Current FTE Calculation 24 Week'!B17:Y17,"&gt;0",'Current FTE Calculation 24 Week'!B17:Y17)),0)</f>
        <v>0</v>
      </c>
      <c r="AH28" s="69">
        <f t="shared" si="4"/>
        <v>0</v>
      </c>
      <c r="AI28" s="69">
        <f t="shared" si="5"/>
        <v>0</v>
      </c>
      <c r="AJ28" s="69">
        <f t="shared" si="6"/>
        <v>0</v>
      </c>
      <c r="AK28" s="118"/>
      <c r="AL28" s="114">
        <f t="shared" si="7"/>
        <v>0</v>
      </c>
    </row>
    <row r="29" spans="1:38" ht="15.75" x14ac:dyDescent="0.25">
      <c r="A29" s="52" t="s">
        <v>19</v>
      </c>
      <c r="B29" s="52"/>
      <c r="C29" s="62"/>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68">
        <f t="shared" si="3"/>
        <v>0</v>
      </c>
      <c r="AG29" s="69">
        <f>IFERROR(IF(F29="salaried",(AF29/COUNTIF(H29:AE29,"&gt;0"))*52,AF29/SUMIF('Current FTE Calculation 24 Week'!B18:Y18,"&gt;0",'Current FTE Calculation 24 Week'!B18:Y18)),0)</f>
        <v>0</v>
      </c>
      <c r="AH29" s="69">
        <f t="shared" si="4"/>
        <v>0</v>
      </c>
      <c r="AI29" s="69">
        <f t="shared" si="5"/>
        <v>0</v>
      </c>
      <c r="AJ29" s="69">
        <f t="shared" si="6"/>
        <v>0</v>
      </c>
      <c r="AK29" s="118"/>
      <c r="AL29" s="114">
        <f t="shared" si="7"/>
        <v>0</v>
      </c>
    </row>
    <row r="30" spans="1:38" ht="15.75" x14ac:dyDescent="0.25">
      <c r="A30" s="52" t="s">
        <v>19</v>
      </c>
      <c r="B30" s="52"/>
      <c r="C30" s="62"/>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68">
        <f t="shared" si="3"/>
        <v>0</v>
      </c>
      <c r="AG30" s="69">
        <f>IFERROR(IF(F30="salaried",(AF30/COUNTIF(H30:AE30,"&gt;0"))*52,AF30/SUMIF('Current FTE Calculation 24 Week'!B19:Y19,"&gt;0",'Current FTE Calculation 24 Week'!B19:Y19)),0)</f>
        <v>0</v>
      </c>
      <c r="AH30" s="69">
        <f t="shared" si="4"/>
        <v>0</v>
      </c>
      <c r="AI30" s="69">
        <f t="shared" si="5"/>
        <v>0</v>
      </c>
      <c r="AJ30" s="69">
        <f t="shared" si="6"/>
        <v>0</v>
      </c>
      <c r="AK30" s="118"/>
      <c r="AL30" s="114">
        <f t="shared" si="7"/>
        <v>0</v>
      </c>
    </row>
    <row r="31" spans="1:38" ht="15.75" x14ac:dyDescent="0.25">
      <c r="A31" s="52" t="s">
        <v>19</v>
      </c>
      <c r="B31" s="52"/>
      <c r="C31" s="62"/>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68">
        <f t="shared" si="3"/>
        <v>0</v>
      </c>
      <c r="AG31" s="69">
        <f>IFERROR(IF(F31="salaried",(AF31/COUNTIF(H31:AE31,"&gt;0"))*52,AF31/SUMIF('Current FTE Calculation 24 Week'!B20:Y20,"&gt;0",'Current FTE Calculation 24 Week'!B20:Y20)),0)</f>
        <v>0</v>
      </c>
      <c r="AH31" s="69">
        <f t="shared" si="4"/>
        <v>0</v>
      </c>
      <c r="AI31" s="69">
        <f t="shared" si="5"/>
        <v>0</v>
      </c>
      <c r="AJ31" s="69">
        <f t="shared" si="6"/>
        <v>0</v>
      </c>
      <c r="AK31" s="118"/>
      <c r="AL31" s="114">
        <f t="shared" si="7"/>
        <v>0</v>
      </c>
    </row>
    <row r="32" spans="1:38" ht="15.75" x14ac:dyDescent="0.25">
      <c r="A32" s="52" t="s">
        <v>19</v>
      </c>
      <c r="B32" s="52"/>
      <c r="C32" s="62"/>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68">
        <f t="shared" si="3"/>
        <v>0</v>
      </c>
      <c r="AG32" s="69">
        <f>IFERROR(IF(F32="salaried",(AF32/COUNTIF(H32:AE32,"&gt;0"))*52,AF32/SUMIF('Current FTE Calculation 24 Week'!B21:Y21,"&gt;0",'Current FTE Calculation 24 Week'!B21:Y21)),0)</f>
        <v>0</v>
      </c>
      <c r="AH32" s="69">
        <f t="shared" si="4"/>
        <v>0</v>
      </c>
      <c r="AI32" s="69">
        <f t="shared" si="5"/>
        <v>0</v>
      </c>
      <c r="AJ32" s="69">
        <f t="shared" si="6"/>
        <v>0</v>
      </c>
      <c r="AK32" s="118"/>
      <c r="AL32" s="114">
        <f t="shared" si="7"/>
        <v>0</v>
      </c>
    </row>
    <row r="33" spans="1:38" ht="15.75" x14ac:dyDescent="0.25">
      <c r="A33" s="52" t="s">
        <v>19</v>
      </c>
      <c r="B33" s="52"/>
      <c r="C33" s="62"/>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68">
        <f t="shared" si="3"/>
        <v>0</v>
      </c>
      <c r="AG33" s="69">
        <f>IFERROR(IF(F33="salaried",(AF33/COUNTIF(H33:AE33,"&gt;0"))*52,AF33/SUMIF('Current FTE Calculation 24 Week'!B22:Y22,"&gt;0",'Current FTE Calculation 24 Week'!B22:Y22)),0)</f>
        <v>0</v>
      </c>
      <c r="AH33" s="69">
        <f t="shared" si="4"/>
        <v>0</v>
      </c>
      <c r="AI33" s="69">
        <f t="shared" si="5"/>
        <v>0</v>
      </c>
      <c r="AJ33" s="69">
        <f t="shared" si="6"/>
        <v>0</v>
      </c>
      <c r="AK33" s="118"/>
      <c r="AL33" s="114">
        <f t="shared" si="7"/>
        <v>0</v>
      </c>
    </row>
    <row r="34" spans="1:38" ht="15.75" x14ac:dyDescent="0.25">
      <c r="A34" s="52" t="s">
        <v>19</v>
      </c>
      <c r="B34" s="52"/>
      <c r="C34" s="62"/>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68">
        <f t="shared" si="3"/>
        <v>0</v>
      </c>
      <c r="AG34" s="69">
        <f>IFERROR(IF(F34="salaried",(AF34/COUNTIF(H34:AE34,"&gt;0"))*52,AF34/SUMIF('Current FTE Calculation 24 Week'!B23:Y23,"&gt;0",'Current FTE Calculation 24 Week'!B23:Y23)),0)</f>
        <v>0</v>
      </c>
      <c r="AH34" s="69">
        <f t="shared" si="4"/>
        <v>0</v>
      </c>
      <c r="AI34" s="69">
        <f t="shared" si="5"/>
        <v>0</v>
      </c>
      <c r="AJ34" s="69">
        <f t="shared" si="6"/>
        <v>0</v>
      </c>
      <c r="AK34" s="118"/>
      <c r="AL34" s="114">
        <f t="shared" si="7"/>
        <v>0</v>
      </c>
    </row>
    <row r="35" spans="1:38" ht="15.75" x14ac:dyDescent="0.25">
      <c r="A35" s="52" t="s">
        <v>19</v>
      </c>
      <c r="B35" s="52"/>
      <c r="C35" s="62"/>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68">
        <f t="shared" si="3"/>
        <v>0</v>
      </c>
      <c r="AG35" s="69">
        <f>IFERROR(IF(F35="salaried",(AF35/COUNTIF(H35:AE35,"&gt;0"))*52,AF35/SUMIF('Current FTE Calculation 24 Week'!B24:Y24,"&gt;0",'Current FTE Calculation 24 Week'!B24:Y24)),0)</f>
        <v>0</v>
      </c>
      <c r="AH35" s="69">
        <f t="shared" si="4"/>
        <v>0</v>
      </c>
      <c r="AI35" s="69">
        <f t="shared" si="5"/>
        <v>0</v>
      </c>
      <c r="AJ35" s="69">
        <f t="shared" si="6"/>
        <v>0</v>
      </c>
      <c r="AK35" s="118"/>
      <c r="AL35" s="114">
        <f t="shared" si="7"/>
        <v>0</v>
      </c>
    </row>
    <row r="36" spans="1:38" ht="15.75" x14ac:dyDescent="0.25">
      <c r="A36" s="52" t="s">
        <v>19</v>
      </c>
      <c r="B36" s="52"/>
      <c r="C36" s="62"/>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68">
        <f t="shared" si="3"/>
        <v>0</v>
      </c>
      <c r="AG36" s="69">
        <f>IFERROR(IF(F36="salaried",(AF36/COUNTIF(H36:AE36,"&gt;0"))*52,AF36/SUMIF('Current FTE Calculation 24 Week'!B25:Y25,"&gt;0",'Current FTE Calculation 24 Week'!B25:Y25)),0)</f>
        <v>0</v>
      </c>
      <c r="AH36" s="69">
        <f t="shared" si="4"/>
        <v>0</v>
      </c>
      <c r="AI36" s="69">
        <f t="shared" si="5"/>
        <v>0</v>
      </c>
      <c r="AJ36" s="69">
        <f t="shared" si="6"/>
        <v>0</v>
      </c>
      <c r="AK36" s="118"/>
      <c r="AL36" s="114">
        <f t="shared" si="7"/>
        <v>0</v>
      </c>
    </row>
    <row r="37" spans="1:38" ht="15.75" x14ac:dyDescent="0.25">
      <c r="A37" s="52" t="s">
        <v>19</v>
      </c>
      <c r="B37" s="52"/>
      <c r="C37" s="62"/>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68">
        <f t="shared" si="3"/>
        <v>0</v>
      </c>
      <c r="AG37" s="69">
        <f>IFERROR(IF(F37="salaried",(AF37/COUNTIF(H37:AE37,"&gt;0"))*52,AF37/SUMIF('Current FTE Calculation 24 Week'!B26:Y26,"&gt;0",'Current FTE Calculation 24 Week'!B26:Y26)),0)</f>
        <v>0</v>
      </c>
      <c r="AH37" s="69">
        <f t="shared" si="4"/>
        <v>0</v>
      </c>
      <c r="AI37" s="69">
        <f t="shared" si="5"/>
        <v>0</v>
      </c>
      <c r="AJ37" s="69">
        <f t="shared" si="6"/>
        <v>0</v>
      </c>
      <c r="AK37" s="118"/>
      <c r="AL37" s="114">
        <f t="shared" si="7"/>
        <v>0</v>
      </c>
    </row>
    <row r="38" spans="1:38" ht="15.75" x14ac:dyDescent="0.25">
      <c r="A38" s="52" t="s">
        <v>19</v>
      </c>
      <c r="B38" s="52"/>
      <c r="C38" s="62"/>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68">
        <f t="shared" si="3"/>
        <v>0</v>
      </c>
      <c r="AG38" s="69">
        <f>IFERROR(IF(F38="salaried",(AF38/COUNTIF(H38:AE38,"&gt;0"))*52,AF38/SUMIF('Current FTE Calculation 24 Week'!B27:Y27,"&gt;0",'Current FTE Calculation 24 Week'!B27:Y27)),0)</f>
        <v>0</v>
      </c>
      <c r="AH38" s="69">
        <f t="shared" si="4"/>
        <v>0</v>
      </c>
      <c r="AI38" s="69">
        <f t="shared" si="5"/>
        <v>0</v>
      </c>
      <c r="AJ38" s="69">
        <f t="shared" si="6"/>
        <v>0</v>
      </c>
      <c r="AK38" s="118"/>
      <c r="AL38" s="114">
        <f t="shared" si="7"/>
        <v>0</v>
      </c>
    </row>
    <row r="39" spans="1:38" ht="15.75" x14ac:dyDescent="0.25">
      <c r="A39" s="52" t="s">
        <v>19</v>
      </c>
      <c r="B39" s="52"/>
      <c r="C39" s="62"/>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68">
        <f t="shared" si="3"/>
        <v>0</v>
      </c>
      <c r="AG39" s="69">
        <f>IFERROR(IF(F39="salaried",(AF39/COUNTIF(H39:AE39,"&gt;0"))*52,AF39/SUMIF('Current FTE Calculation 24 Week'!B28:Y28,"&gt;0",'Current FTE Calculation 24 Week'!B28:Y28)),0)</f>
        <v>0</v>
      </c>
      <c r="AH39" s="69">
        <f t="shared" si="4"/>
        <v>0</v>
      </c>
      <c r="AI39" s="69">
        <f t="shared" si="5"/>
        <v>0</v>
      </c>
      <c r="AJ39" s="69">
        <f t="shared" si="6"/>
        <v>0</v>
      </c>
      <c r="AK39" s="118"/>
      <c r="AL39" s="114">
        <f t="shared" si="7"/>
        <v>0</v>
      </c>
    </row>
    <row r="40" spans="1:38" ht="15.75" x14ac:dyDescent="0.25">
      <c r="A40" s="52" t="s">
        <v>19</v>
      </c>
      <c r="B40" s="52"/>
      <c r="C40" s="62"/>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68">
        <f t="shared" si="3"/>
        <v>0</v>
      </c>
      <c r="AG40" s="69">
        <f>IFERROR(IF(F40="salaried",(AF40/COUNTIF(H40:AE40,"&gt;0"))*52,AF40/SUMIF('Current FTE Calculation 24 Week'!B29:Y29,"&gt;0",'Current FTE Calculation 24 Week'!B29:Y29)),0)</f>
        <v>0</v>
      </c>
      <c r="AH40" s="69">
        <f t="shared" si="4"/>
        <v>0</v>
      </c>
      <c r="AI40" s="69">
        <f t="shared" si="5"/>
        <v>0</v>
      </c>
      <c r="AJ40" s="69">
        <f t="shared" si="6"/>
        <v>0</v>
      </c>
      <c r="AK40" s="118"/>
      <c r="AL40" s="114">
        <f t="shared" si="7"/>
        <v>0</v>
      </c>
    </row>
    <row r="41" spans="1:38" ht="15.75" x14ac:dyDescent="0.25">
      <c r="A41" s="52" t="s">
        <v>19</v>
      </c>
      <c r="B41" s="52"/>
      <c r="C41" s="62"/>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68">
        <f t="shared" si="3"/>
        <v>0</v>
      </c>
      <c r="AG41" s="69">
        <f>IFERROR(IF(F41="salaried",(AF41/COUNTIF(H41:AE41,"&gt;0"))*52,AF41/SUMIF('Current FTE Calculation 24 Week'!B30:Y30,"&gt;0",'Current FTE Calculation 24 Week'!B30:Y30)),0)</f>
        <v>0</v>
      </c>
      <c r="AH41" s="69">
        <f t="shared" si="4"/>
        <v>0</v>
      </c>
      <c r="AI41" s="69">
        <f t="shared" si="5"/>
        <v>0</v>
      </c>
      <c r="AJ41" s="69">
        <f t="shared" si="6"/>
        <v>0</v>
      </c>
      <c r="AK41" s="118"/>
      <c r="AL41" s="114">
        <f t="shared" si="7"/>
        <v>0</v>
      </c>
    </row>
    <row r="42" spans="1:38" ht="15.75" x14ac:dyDescent="0.25">
      <c r="A42" s="52" t="s">
        <v>19</v>
      </c>
      <c r="B42" s="52"/>
      <c r="C42" s="62"/>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68">
        <f t="shared" si="3"/>
        <v>0</v>
      </c>
      <c r="AG42" s="69">
        <f>IFERROR(IF(F42="salaried",(AF42/COUNTIF(H42:AE42,"&gt;0"))*52,AF42/SUMIF('Current FTE Calculation 24 Week'!B31:Y31,"&gt;0",'Current FTE Calculation 24 Week'!B31:Y31)),0)</f>
        <v>0</v>
      </c>
      <c r="AH42" s="69">
        <f t="shared" si="4"/>
        <v>0</v>
      </c>
      <c r="AI42" s="69">
        <f t="shared" si="5"/>
        <v>0</v>
      </c>
      <c r="AJ42" s="69">
        <f t="shared" si="6"/>
        <v>0</v>
      </c>
      <c r="AK42" s="118"/>
      <c r="AL42" s="114">
        <f t="shared" si="7"/>
        <v>0</v>
      </c>
    </row>
    <row r="43" spans="1:38" ht="15.75" x14ac:dyDescent="0.25">
      <c r="A43" s="52" t="s">
        <v>19</v>
      </c>
      <c r="B43" s="52"/>
      <c r="C43" s="62"/>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68">
        <f t="shared" si="3"/>
        <v>0</v>
      </c>
      <c r="AG43" s="69">
        <f>IFERROR(IF(F43="salaried",(AF43/COUNTIF(H43:AE43,"&gt;0"))*52,AF43/SUMIF('Current FTE Calculation 24 Week'!B32:Y32,"&gt;0",'Current FTE Calculation 24 Week'!B32:Y32)),0)</f>
        <v>0</v>
      </c>
      <c r="AH43" s="69">
        <f t="shared" si="4"/>
        <v>0</v>
      </c>
      <c r="AI43" s="69">
        <f t="shared" si="5"/>
        <v>0</v>
      </c>
      <c r="AJ43" s="69">
        <f t="shared" si="6"/>
        <v>0</v>
      </c>
      <c r="AK43" s="118"/>
      <c r="AL43" s="114">
        <f t="shared" si="7"/>
        <v>0</v>
      </c>
    </row>
    <row r="44" spans="1:38" ht="15.75" x14ac:dyDescent="0.25">
      <c r="A44" s="52" t="s">
        <v>19</v>
      </c>
      <c r="B44" s="52"/>
      <c r="C44" s="62"/>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68">
        <f t="shared" si="3"/>
        <v>0</v>
      </c>
      <c r="AG44" s="69">
        <f>IFERROR(IF(F44="salaried",(AF44/COUNTIF(H44:AE44,"&gt;0"))*52,AF44/SUMIF('Current FTE Calculation 24 Week'!B33:Y33,"&gt;0",'Current FTE Calculation 24 Week'!B33:Y33)),0)</f>
        <v>0</v>
      </c>
      <c r="AH44" s="69">
        <f t="shared" si="4"/>
        <v>0</v>
      </c>
      <c r="AI44" s="69">
        <f t="shared" si="5"/>
        <v>0</v>
      </c>
      <c r="AJ44" s="69">
        <f t="shared" si="6"/>
        <v>0</v>
      </c>
      <c r="AK44" s="118"/>
      <c r="AL44" s="114">
        <f t="shared" si="7"/>
        <v>0</v>
      </c>
    </row>
    <row r="45" spans="1:38" ht="15.75" x14ac:dyDescent="0.25">
      <c r="A45" s="52" t="s">
        <v>19</v>
      </c>
      <c r="B45" s="52"/>
      <c r="C45" s="62"/>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68">
        <f t="shared" si="3"/>
        <v>0</v>
      </c>
      <c r="AG45" s="69">
        <f>IFERROR(IF(F45="salaried",(AF45/COUNTIF(H45:AE45,"&gt;0"))*52,AF45/SUMIF('Current FTE Calculation 24 Week'!B34:Y34,"&gt;0",'Current FTE Calculation 24 Week'!B34:Y34)),0)</f>
        <v>0</v>
      </c>
      <c r="AH45" s="69">
        <f t="shared" si="4"/>
        <v>0</v>
      </c>
      <c r="AI45" s="69">
        <f t="shared" si="5"/>
        <v>0</v>
      </c>
      <c r="AJ45" s="69">
        <f t="shared" si="6"/>
        <v>0</v>
      </c>
      <c r="AK45" s="118"/>
      <c r="AL45" s="114">
        <f t="shared" si="7"/>
        <v>0</v>
      </c>
    </row>
    <row r="46" spans="1:38" ht="15.75" x14ac:dyDescent="0.25">
      <c r="A46" s="52" t="s">
        <v>19</v>
      </c>
      <c r="B46" s="52"/>
      <c r="C46" s="62"/>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68">
        <f t="shared" si="3"/>
        <v>0</v>
      </c>
      <c r="AG46" s="69">
        <f>IFERROR(IF(F46="salaried",(AF46/COUNTIF(H46:AE46,"&gt;0"))*52,AF46/SUMIF('Current FTE Calculation 24 Week'!B35:Y35,"&gt;0",'Current FTE Calculation 24 Week'!B35:Y35)),0)</f>
        <v>0</v>
      </c>
      <c r="AH46" s="69">
        <f t="shared" si="4"/>
        <v>0</v>
      </c>
      <c r="AI46" s="69">
        <f t="shared" si="5"/>
        <v>0</v>
      </c>
      <c r="AJ46" s="69">
        <f t="shared" si="6"/>
        <v>0</v>
      </c>
      <c r="AK46" s="118"/>
      <c r="AL46" s="114">
        <f t="shared" si="7"/>
        <v>0</v>
      </c>
    </row>
    <row r="47" spans="1:38" ht="15.75" x14ac:dyDescent="0.25">
      <c r="A47" s="52" t="s">
        <v>19</v>
      </c>
      <c r="B47" s="52"/>
      <c r="C47" s="62"/>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68">
        <f t="shared" si="3"/>
        <v>0</v>
      </c>
      <c r="AG47" s="69">
        <f>IFERROR(IF(F47="salaried",(AF47/COUNTIF(H47:AE47,"&gt;0"))*52,AF47/SUMIF('Current FTE Calculation 24 Week'!B36:Y36,"&gt;0",'Current FTE Calculation 24 Week'!B36:Y36)),0)</f>
        <v>0</v>
      </c>
      <c r="AH47" s="69">
        <f t="shared" si="4"/>
        <v>0</v>
      </c>
      <c r="AI47" s="69">
        <f t="shared" si="5"/>
        <v>0</v>
      </c>
      <c r="AJ47" s="69">
        <f t="shared" si="6"/>
        <v>0</v>
      </c>
      <c r="AK47" s="118"/>
      <c r="AL47" s="114">
        <f t="shared" si="7"/>
        <v>0</v>
      </c>
    </row>
    <row r="48" spans="1:38" ht="15.75" x14ac:dyDescent="0.25">
      <c r="A48" s="52" t="s">
        <v>19</v>
      </c>
      <c r="B48" s="52"/>
      <c r="C48" s="62"/>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68">
        <f t="shared" si="3"/>
        <v>0</v>
      </c>
      <c r="AG48" s="69">
        <f>IFERROR(IF(F48="salaried",(AF48/COUNTIF(H48:AE48,"&gt;0"))*52,AF48/SUMIF('Current FTE Calculation 24 Week'!B37:Y37,"&gt;0",'Current FTE Calculation 24 Week'!B37:Y37)),0)</f>
        <v>0</v>
      </c>
      <c r="AH48" s="69">
        <f t="shared" si="4"/>
        <v>0</v>
      </c>
      <c r="AI48" s="69">
        <f t="shared" si="5"/>
        <v>0</v>
      </c>
      <c r="AJ48" s="69">
        <f t="shared" si="6"/>
        <v>0</v>
      </c>
      <c r="AK48" s="118"/>
      <c r="AL48" s="114">
        <f t="shared" si="7"/>
        <v>0</v>
      </c>
    </row>
    <row r="49" spans="1:38" ht="15.75" x14ac:dyDescent="0.25">
      <c r="A49" s="52" t="s">
        <v>19</v>
      </c>
      <c r="B49" s="52"/>
      <c r="C49" s="62"/>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68">
        <f t="shared" si="3"/>
        <v>0</v>
      </c>
      <c r="AG49" s="69">
        <f>IFERROR(IF(F49="salaried",(AF49/COUNTIF(H49:AE49,"&gt;0"))*52,AF49/SUMIF('Current FTE Calculation 24 Week'!B38:Y38,"&gt;0",'Current FTE Calculation 24 Week'!B38:Y38)),0)</f>
        <v>0</v>
      </c>
      <c r="AH49" s="69">
        <f t="shared" si="4"/>
        <v>0</v>
      </c>
      <c r="AI49" s="69">
        <f t="shared" si="5"/>
        <v>0</v>
      </c>
      <c r="AJ49" s="69">
        <f t="shared" si="6"/>
        <v>0</v>
      </c>
      <c r="AK49" s="118"/>
      <c r="AL49" s="114">
        <f t="shared" si="7"/>
        <v>0</v>
      </c>
    </row>
    <row r="50" spans="1:38" ht="15.75" x14ac:dyDescent="0.25">
      <c r="A50" s="52" t="s">
        <v>19</v>
      </c>
      <c r="B50" s="52"/>
      <c r="C50" s="62"/>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68">
        <f t="shared" si="3"/>
        <v>0</v>
      </c>
      <c r="AG50" s="69">
        <f>IFERROR(IF(F50="salaried",(AF50/COUNTIF(H50:AE50,"&gt;0"))*52,AF50/SUMIF('Current FTE Calculation 24 Week'!B39:Y39,"&gt;0",'Current FTE Calculation 24 Week'!B39:Y39)),0)</f>
        <v>0</v>
      </c>
      <c r="AH50" s="69">
        <f t="shared" si="4"/>
        <v>0</v>
      </c>
      <c r="AI50" s="69">
        <f t="shared" si="5"/>
        <v>0</v>
      </c>
      <c r="AJ50" s="69">
        <f t="shared" si="6"/>
        <v>0</v>
      </c>
      <c r="AK50" s="118"/>
      <c r="AL50" s="114">
        <f t="shared" si="7"/>
        <v>0</v>
      </c>
    </row>
    <row r="51" spans="1:38" ht="15.75" x14ac:dyDescent="0.25">
      <c r="A51" s="52" t="s">
        <v>19</v>
      </c>
      <c r="B51" s="52"/>
      <c r="C51" s="62"/>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68">
        <f t="shared" si="3"/>
        <v>0</v>
      </c>
      <c r="AG51" s="69">
        <f>IFERROR(IF(F51="salaried",(AF51/COUNTIF(H51:AE51,"&gt;0"))*52,AF51/SUMIF('Current FTE Calculation 24 Week'!B40:Y40,"&gt;0",'Current FTE Calculation 24 Week'!B40:Y40)),0)</f>
        <v>0</v>
      </c>
      <c r="AH51" s="69">
        <f t="shared" si="4"/>
        <v>0</v>
      </c>
      <c r="AI51" s="69">
        <f t="shared" si="5"/>
        <v>0</v>
      </c>
      <c r="AJ51" s="69">
        <f t="shared" si="6"/>
        <v>0</v>
      </c>
      <c r="AK51" s="118"/>
      <c r="AL51" s="114">
        <f t="shared" si="7"/>
        <v>0</v>
      </c>
    </row>
    <row r="52" spans="1:38" ht="15.75" x14ac:dyDescent="0.25">
      <c r="A52" s="52" t="s">
        <v>19</v>
      </c>
      <c r="B52" s="52"/>
      <c r="C52" s="62"/>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68">
        <f t="shared" si="3"/>
        <v>0</v>
      </c>
      <c r="AG52" s="69">
        <f>IFERROR(IF(F52="salaried",(AF52/COUNTIF(H52:AE52,"&gt;0"))*52,AF52/SUMIF('Current FTE Calculation 24 Week'!B41:Y41,"&gt;0",'Current FTE Calculation 24 Week'!B41:Y41)),0)</f>
        <v>0</v>
      </c>
      <c r="AH52" s="69">
        <f t="shared" si="4"/>
        <v>0</v>
      </c>
      <c r="AI52" s="69">
        <f t="shared" si="5"/>
        <v>0</v>
      </c>
      <c r="AJ52" s="69">
        <f t="shared" si="6"/>
        <v>0</v>
      </c>
      <c r="AK52" s="118"/>
      <c r="AL52" s="114">
        <f t="shared" si="7"/>
        <v>0</v>
      </c>
    </row>
    <row r="53" spans="1:38" ht="15.75" x14ac:dyDescent="0.25">
      <c r="A53" s="52" t="s">
        <v>19</v>
      </c>
      <c r="B53" s="52"/>
      <c r="C53" s="62"/>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68">
        <f t="shared" si="3"/>
        <v>0</v>
      </c>
      <c r="AG53" s="69">
        <f>IFERROR(IF(F53="salaried",(AF53/COUNTIF(H53:AE53,"&gt;0"))*52,AF53/SUMIF('Current FTE Calculation 24 Week'!B42:Y42,"&gt;0",'Current FTE Calculation 24 Week'!B42:Y42)),0)</f>
        <v>0</v>
      </c>
      <c r="AH53" s="69">
        <f t="shared" si="4"/>
        <v>0</v>
      </c>
      <c r="AI53" s="69">
        <f t="shared" si="5"/>
        <v>0</v>
      </c>
      <c r="AJ53" s="69">
        <f t="shared" si="6"/>
        <v>0</v>
      </c>
      <c r="AK53" s="118"/>
      <c r="AL53" s="114">
        <f t="shared" si="7"/>
        <v>0</v>
      </c>
    </row>
    <row r="54" spans="1:38" ht="15.75" x14ac:dyDescent="0.25">
      <c r="A54" s="52" t="s">
        <v>19</v>
      </c>
      <c r="B54" s="52"/>
      <c r="C54" s="62"/>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68">
        <f t="shared" si="3"/>
        <v>0</v>
      </c>
      <c r="AG54" s="69">
        <f>IFERROR(IF(F54="salaried",(AF54/COUNTIF(H54:AE54,"&gt;0"))*52,AF54/SUMIF('Current FTE Calculation 24 Week'!B43:Y43,"&gt;0",'Current FTE Calculation 24 Week'!B43:Y43)),0)</f>
        <v>0</v>
      </c>
      <c r="AH54" s="69">
        <f t="shared" si="4"/>
        <v>0</v>
      </c>
      <c r="AI54" s="69">
        <f t="shared" si="5"/>
        <v>0</v>
      </c>
      <c r="AJ54" s="69">
        <f t="shared" si="6"/>
        <v>0</v>
      </c>
      <c r="AK54" s="118"/>
      <c r="AL54" s="114">
        <f t="shared" si="7"/>
        <v>0</v>
      </c>
    </row>
    <row r="55" spans="1:38" ht="15.75" x14ac:dyDescent="0.25">
      <c r="A55" s="52" t="s">
        <v>19</v>
      </c>
      <c r="B55" s="52"/>
      <c r="C55" s="62"/>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68">
        <f t="shared" si="3"/>
        <v>0</v>
      </c>
      <c r="AG55" s="69">
        <f>IFERROR(IF(F55="salaried",(AF55/COUNTIF(H55:AE55,"&gt;0"))*52,AF55/SUMIF('Current FTE Calculation 24 Week'!B44:Y44,"&gt;0",'Current FTE Calculation 24 Week'!B44:Y44)),0)</f>
        <v>0</v>
      </c>
      <c r="AH55" s="69">
        <f t="shared" si="4"/>
        <v>0</v>
      </c>
      <c r="AI55" s="69">
        <f t="shared" si="5"/>
        <v>0</v>
      </c>
      <c r="AJ55" s="69">
        <f t="shared" si="6"/>
        <v>0</v>
      </c>
      <c r="AK55" s="118"/>
      <c r="AL55" s="114">
        <f t="shared" si="7"/>
        <v>0</v>
      </c>
    </row>
    <row r="56" spans="1:38" ht="15.75" x14ac:dyDescent="0.25">
      <c r="A56" s="52" t="s">
        <v>19</v>
      </c>
      <c r="B56" s="52"/>
      <c r="C56" s="62"/>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68">
        <f t="shared" si="3"/>
        <v>0</v>
      </c>
      <c r="AG56" s="69">
        <f>IFERROR(IF(F56="salaried",(AF56/COUNTIF(H56:AE56,"&gt;0"))*52,AF56/SUMIF('Current FTE Calculation 24 Week'!B45:Y45,"&gt;0",'Current FTE Calculation 24 Week'!B45:Y45)),0)</f>
        <v>0</v>
      </c>
      <c r="AH56" s="69">
        <f t="shared" si="4"/>
        <v>0</v>
      </c>
      <c r="AI56" s="69">
        <f t="shared" si="5"/>
        <v>0</v>
      </c>
      <c r="AJ56" s="69">
        <f t="shared" si="6"/>
        <v>0</v>
      </c>
      <c r="AK56" s="118"/>
      <c r="AL56" s="114">
        <f t="shared" si="7"/>
        <v>0</v>
      </c>
    </row>
    <row r="57" spans="1:38" ht="15.75" x14ac:dyDescent="0.25">
      <c r="A57" s="52" t="s">
        <v>19</v>
      </c>
      <c r="B57" s="52"/>
      <c r="C57" s="62"/>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68">
        <f t="shared" si="3"/>
        <v>0</v>
      </c>
      <c r="AG57" s="69">
        <f>IFERROR(IF(F57="salaried",(AF57/COUNTIF(H57:AE57,"&gt;0"))*52,AF57/SUMIF('Current FTE Calculation 24 Week'!B46:Y46,"&gt;0",'Current FTE Calculation 24 Week'!B46:Y46)),0)</f>
        <v>0</v>
      </c>
      <c r="AH57" s="69">
        <f t="shared" si="4"/>
        <v>0</v>
      </c>
      <c r="AI57" s="69">
        <f t="shared" si="5"/>
        <v>0</v>
      </c>
      <c r="AJ57" s="69">
        <f t="shared" si="6"/>
        <v>0</v>
      </c>
      <c r="AK57" s="118"/>
      <c r="AL57" s="114">
        <f t="shared" si="7"/>
        <v>0</v>
      </c>
    </row>
    <row r="58" spans="1:38" ht="15.75" x14ac:dyDescent="0.25">
      <c r="A58" s="52" t="s">
        <v>19</v>
      </c>
      <c r="B58" s="52"/>
      <c r="C58" s="62"/>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68">
        <f t="shared" si="3"/>
        <v>0</v>
      </c>
      <c r="AG58" s="69">
        <f>IFERROR(IF(F58="salaried",(AF58/COUNTIF(H58:AE58,"&gt;0"))*52,AF58/SUMIF('Current FTE Calculation 24 Week'!B47:Y47,"&gt;0",'Current FTE Calculation 24 Week'!B47:Y47)),0)</f>
        <v>0</v>
      </c>
      <c r="AH58" s="69">
        <f t="shared" si="4"/>
        <v>0</v>
      </c>
      <c r="AI58" s="69">
        <f t="shared" si="5"/>
        <v>0</v>
      </c>
      <c r="AJ58" s="69">
        <f t="shared" si="6"/>
        <v>0</v>
      </c>
      <c r="AK58" s="118"/>
      <c r="AL58" s="114">
        <f t="shared" si="7"/>
        <v>0</v>
      </c>
    </row>
    <row r="59" spans="1:38" ht="15.75" x14ac:dyDescent="0.25">
      <c r="A59" s="52" t="s">
        <v>19</v>
      </c>
      <c r="B59" s="52"/>
      <c r="C59" s="62"/>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68">
        <f t="shared" si="3"/>
        <v>0</v>
      </c>
      <c r="AG59" s="69">
        <f>IFERROR(IF(F59="salaried",(AF59/COUNTIF(H59:AE59,"&gt;0"))*52,AF59/SUMIF('Current FTE Calculation 24 Week'!B48:Y48,"&gt;0",'Current FTE Calculation 24 Week'!B48:Y48)),0)</f>
        <v>0</v>
      </c>
      <c r="AH59" s="69">
        <f t="shared" si="4"/>
        <v>0</v>
      </c>
      <c r="AI59" s="69">
        <f t="shared" si="5"/>
        <v>0</v>
      </c>
      <c r="AJ59" s="69">
        <f t="shared" si="6"/>
        <v>0</v>
      </c>
      <c r="AK59" s="118"/>
      <c r="AL59" s="114">
        <f t="shared" si="7"/>
        <v>0</v>
      </c>
    </row>
    <row r="60" spans="1:38" ht="15.75" x14ac:dyDescent="0.25">
      <c r="A60" s="52" t="s">
        <v>19</v>
      </c>
      <c r="B60" s="52"/>
      <c r="C60" s="62"/>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68">
        <f t="shared" si="3"/>
        <v>0</v>
      </c>
      <c r="AG60" s="69">
        <f>IFERROR(IF(F60="salaried",(AF60/COUNTIF(H60:AE60,"&gt;0"))*52,AF60/SUMIF('Current FTE Calculation 24 Week'!B49:Y49,"&gt;0",'Current FTE Calculation 24 Week'!B49:Y49)),0)</f>
        <v>0</v>
      </c>
      <c r="AH60" s="69">
        <f t="shared" si="4"/>
        <v>0</v>
      </c>
      <c r="AI60" s="69">
        <f t="shared" si="5"/>
        <v>0</v>
      </c>
      <c r="AJ60" s="69">
        <f t="shared" si="6"/>
        <v>0</v>
      </c>
      <c r="AK60" s="118"/>
      <c r="AL60" s="114">
        <f t="shared" si="7"/>
        <v>0</v>
      </c>
    </row>
    <row r="61" spans="1:38" ht="15.75" x14ac:dyDescent="0.25">
      <c r="A61" s="52" t="s">
        <v>19</v>
      </c>
      <c r="B61" s="52"/>
      <c r="C61" s="62"/>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68">
        <f t="shared" si="3"/>
        <v>0</v>
      </c>
      <c r="AG61" s="69">
        <f>IFERROR(IF(F61="salaried",(AF61/COUNTIF(H61:AE61,"&gt;0"))*52,AF61/SUMIF('Current FTE Calculation 24 Week'!B50:Y50,"&gt;0",'Current FTE Calculation 24 Week'!B50:Y50)),0)</f>
        <v>0</v>
      </c>
      <c r="AH61" s="69">
        <f t="shared" si="4"/>
        <v>0</v>
      </c>
      <c r="AI61" s="69">
        <f t="shared" si="5"/>
        <v>0</v>
      </c>
      <c r="AJ61" s="69">
        <f t="shared" si="6"/>
        <v>0</v>
      </c>
      <c r="AK61" s="118"/>
      <c r="AL61" s="114">
        <f t="shared" si="7"/>
        <v>0</v>
      </c>
    </row>
    <row r="62" spans="1:38" ht="15.75" x14ac:dyDescent="0.25">
      <c r="A62" s="52" t="s">
        <v>19</v>
      </c>
      <c r="B62" s="52"/>
      <c r="C62" s="62"/>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68">
        <f t="shared" si="3"/>
        <v>0</v>
      </c>
      <c r="AG62" s="69">
        <f>IFERROR(IF(F62="salaried",(AF62/COUNTIF(H62:AE62,"&gt;0"))*52,AF62/SUMIF('Current FTE Calculation 24 Week'!B51:Y51,"&gt;0",'Current FTE Calculation 24 Week'!B51:Y51)),0)</f>
        <v>0</v>
      </c>
      <c r="AH62" s="69">
        <f t="shared" si="4"/>
        <v>0</v>
      </c>
      <c r="AI62" s="69">
        <f t="shared" si="5"/>
        <v>0</v>
      </c>
      <c r="AJ62" s="69">
        <f t="shared" si="6"/>
        <v>0</v>
      </c>
      <c r="AK62" s="118"/>
      <c r="AL62" s="114">
        <f t="shared" si="7"/>
        <v>0</v>
      </c>
    </row>
    <row r="63" spans="1:38" ht="15.75" x14ac:dyDescent="0.25">
      <c r="A63" s="52" t="s">
        <v>19</v>
      </c>
      <c r="B63" s="52"/>
      <c r="C63" s="62"/>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68">
        <f t="shared" si="3"/>
        <v>0</v>
      </c>
      <c r="AG63" s="69">
        <f>IFERROR(IF(F63="salaried",(AF63/COUNTIF(H63:AE63,"&gt;0"))*52,AF63/SUMIF('Current FTE Calculation 24 Week'!B52:Y52,"&gt;0",'Current FTE Calculation 24 Week'!B52:Y52)),0)</f>
        <v>0</v>
      </c>
      <c r="AH63" s="69">
        <f t="shared" si="4"/>
        <v>0</v>
      </c>
      <c r="AI63" s="69">
        <f t="shared" si="5"/>
        <v>0</v>
      </c>
      <c r="AJ63" s="69">
        <f t="shared" si="6"/>
        <v>0</v>
      </c>
      <c r="AK63" s="118"/>
      <c r="AL63" s="114">
        <f t="shared" si="7"/>
        <v>0</v>
      </c>
    </row>
    <row r="64" spans="1:38" ht="15.75" x14ac:dyDescent="0.25">
      <c r="A64" s="52" t="s">
        <v>19</v>
      </c>
      <c r="B64" s="52"/>
      <c r="C64" s="62"/>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68">
        <f t="shared" si="3"/>
        <v>0</v>
      </c>
      <c r="AG64" s="69">
        <f>IFERROR(IF(F64="salaried",(AF64/COUNTIF(H64:AE64,"&gt;0"))*52,AF64/SUMIF('Current FTE Calculation 24 Week'!B53:Y53,"&gt;0",'Current FTE Calculation 24 Week'!B53:Y53)),0)</f>
        <v>0</v>
      </c>
      <c r="AH64" s="69">
        <f t="shared" si="4"/>
        <v>0</v>
      </c>
      <c r="AI64" s="69">
        <f t="shared" si="5"/>
        <v>0</v>
      </c>
      <c r="AJ64" s="69">
        <f t="shared" si="6"/>
        <v>0</v>
      </c>
      <c r="AK64" s="118"/>
      <c r="AL64" s="114">
        <f t="shared" si="7"/>
        <v>0</v>
      </c>
    </row>
    <row r="65" spans="1:38" ht="15.75" x14ac:dyDescent="0.25">
      <c r="A65" s="52" t="s">
        <v>19</v>
      </c>
      <c r="B65" s="52"/>
      <c r="C65" s="62"/>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68">
        <f t="shared" si="3"/>
        <v>0</v>
      </c>
      <c r="AG65" s="69">
        <f>IFERROR(IF(F65="salaried",(AF65/COUNTIF(H65:AE65,"&gt;0"))*52,AF65/SUMIF('Current FTE Calculation 24 Week'!B54:Y54,"&gt;0",'Current FTE Calculation 24 Week'!B54:Y54)),0)</f>
        <v>0</v>
      </c>
      <c r="AH65" s="69">
        <f t="shared" si="4"/>
        <v>0</v>
      </c>
      <c r="AI65" s="69">
        <f t="shared" si="5"/>
        <v>0</v>
      </c>
      <c r="AJ65" s="69">
        <f t="shared" si="6"/>
        <v>0</v>
      </c>
      <c r="AK65" s="118"/>
      <c r="AL65" s="114">
        <f t="shared" si="7"/>
        <v>0</v>
      </c>
    </row>
    <row r="66" spans="1:38" ht="15.75" x14ac:dyDescent="0.25">
      <c r="A66" s="52" t="s">
        <v>19</v>
      </c>
      <c r="B66" s="52"/>
      <c r="C66" s="62"/>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68">
        <f t="shared" si="3"/>
        <v>0</v>
      </c>
      <c r="AG66" s="69">
        <f>IFERROR(IF(F66="salaried",(AF66/COUNTIF(H66:AE66,"&gt;0"))*52,AF66/SUMIF('Current FTE Calculation 24 Week'!B55:Y55,"&gt;0",'Current FTE Calculation 24 Week'!B55:Y55)),0)</f>
        <v>0</v>
      </c>
      <c r="AH66" s="69">
        <f t="shared" si="4"/>
        <v>0</v>
      </c>
      <c r="AI66" s="69">
        <f t="shared" si="5"/>
        <v>0</v>
      </c>
      <c r="AJ66" s="69">
        <f t="shared" si="6"/>
        <v>0</v>
      </c>
      <c r="AK66" s="118"/>
      <c r="AL66" s="114">
        <f t="shared" si="7"/>
        <v>0</v>
      </c>
    </row>
    <row r="67" spans="1:38" ht="15.75" x14ac:dyDescent="0.25">
      <c r="A67" s="52" t="s">
        <v>19</v>
      </c>
      <c r="B67" s="52"/>
      <c r="C67" s="62"/>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68">
        <f t="shared" si="3"/>
        <v>0</v>
      </c>
      <c r="AG67" s="69">
        <f>IFERROR(IF(F67="salaried",(AF67/COUNTIF(H67:AE67,"&gt;0"))*52,AF67/SUMIF('Current FTE Calculation 24 Week'!B56:Y56,"&gt;0",'Current FTE Calculation 24 Week'!B56:Y56)),0)</f>
        <v>0</v>
      </c>
      <c r="AH67" s="69">
        <f t="shared" si="4"/>
        <v>0</v>
      </c>
      <c r="AI67" s="69">
        <f t="shared" si="5"/>
        <v>0</v>
      </c>
      <c r="AJ67" s="69">
        <f t="shared" si="6"/>
        <v>0</v>
      </c>
      <c r="AK67" s="118"/>
      <c r="AL67" s="114">
        <f t="shared" si="7"/>
        <v>0</v>
      </c>
    </row>
    <row r="68" spans="1:38" ht="15.75" x14ac:dyDescent="0.25">
      <c r="A68" s="52" t="s">
        <v>19</v>
      </c>
      <c r="B68" s="52"/>
      <c r="C68" s="62"/>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68">
        <f t="shared" si="3"/>
        <v>0</v>
      </c>
      <c r="AG68" s="69">
        <f>IFERROR(IF(F68="salaried",(AF68/COUNTIF(H68:AE68,"&gt;0"))*52,AF68/SUMIF('Current FTE Calculation 24 Week'!B57:Y57,"&gt;0",'Current FTE Calculation 24 Week'!B57:Y57)),0)</f>
        <v>0</v>
      </c>
      <c r="AH68" s="69">
        <f t="shared" si="4"/>
        <v>0</v>
      </c>
      <c r="AI68" s="69">
        <f t="shared" si="5"/>
        <v>0</v>
      </c>
      <c r="AJ68" s="69">
        <f t="shared" si="6"/>
        <v>0</v>
      </c>
      <c r="AK68" s="118"/>
      <c r="AL68" s="114">
        <f t="shared" si="7"/>
        <v>0</v>
      </c>
    </row>
    <row r="69" spans="1:38" ht="15.75" x14ac:dyDescent="0.25">
      <c r="A69" s="52" t="s">
        <v>19</v>
      </c>
      <c r="B69" s="52"/>
      <c r="C69" s="62"/>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68">
        <f t="shared" si="3"/>
        <v>0</v>
      </c>
      <c r="AG69" s="69">
        <f>IFERROR(IF(F69="salaried",(AF69/COUNTIF(H69:AE69,"&gt;0"))*52,AF69/SUMIF('Current FTE Calculation 24 Week'!B58:Y58,"&gt;0",'Current FTE Calculation 24 Week'!B58:Y58)),0)</f>
        <v>0</v>
      </c>
      <c r="AH69" s="69">
        <f t="shared" si="4"/>
        <v>0</v>
      </c>
      <c r="AI69" s="69">
        <f t="shared" si="5"/>
        <v>0</v>
      </c>
      <c r="AJ69" s="69">
        <f t="shared" si="6"/>
        <v>0</v>
      </c>
      <c r="AK69" s="118"/>
      <c r="AL69" s="114">
        <f t="shared" si="7"/>
        <v>0</v>
      </c>
    </row>
    <row r="70" spans="1:38" ht="15.75" x14ac:dyDescent="0.25">
      <c r="A70" s="52" t="s">
        <v>19</v>
      </c>
      <c r="B70" s="52"/>
      <c r="C70" s="62"/>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68">
        <f t="shared" si="3"/>
        <v>0</v>
      </c>
      <c r="AG70" s="69">
        <f>IFERROR(IF(F70="salaried",(AF70/COUNTIF(H70:AE70,"&gt;0"))*52,AF70/SUMIF('Current FTE Calculation 24 Week'!B59:Y59,"&gt;0",'Current FTE Calculation 24 Week'!B59:Y59)),0)</f>
        <v>0</v>
      </c>
      <c r="AH70" s="69">
        <f t="shared" si="4"/>
        <v>0</v>
      </c>
      <c r="AI70" s="69">
        <f t="shared" si="5"/>
        <v>0</v>
      </c>
      <c r="AJ70" s="69">
        <f t="shared" si="6"/>
        <v>0</v>
      </c>
      <c r="AK70" s="118"/>
      <c r="AL70" s="114">
        <f t="shared" si="7"/>
        <v>0</v>
      </c>
    </row>
    <row r="71" spans="1:38" ht="15.75" x14ac:dyDescent="0.25">
      <c r="A71" s="52" t="s">
        <v>19</v>
      </c>
      <c r="B71" s="52"/>
      <c r="C71" s="62"/>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68">
        <f t="shared" si="3"/>
        <v>0</v>
      </c>
      <c r="AG71" s="69">
        <f>IFERROR(IF(F71="salaried",(AF71/COUNTIF(H71:AE71,"&gt;0"))*52,AF71/SUMIF('Current FTE Calculation 24 Week'!B60:Y60,"&gt;0",'Current FTE Calculation 24 Week'!B60:Y60)),0)</f>
        <v>0</v>
      </c>
      <c r="AH71" s="69">
        <f t="shared" si="4"/>
        <v>0</v>
      </c>
      <c r="AI71" s="69">
        <f t="shared" si="5"/>
        <v>0</v>
      </c>
      <c r="AJ71" s="69">
        <f t="shared" si="6"/>
        <v>0</v>
      </c>
      <c r="AK71" s="118"/>
      <c r="AL71" s="114">
        <f t="shared" si="7"/>
        <v>0</v>
      </c>
    </row>
    <row r="72" spans="1:38" ht="15.75" x14ac:dyDescent="0.25">
      <c r="A72" s="52" t="s">
        <v>19</v>
      </c>
      <c r="B72" s="52"/>
      <c r="C72" s="62"/>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68">
        <f t="shared" si="3"/>
        <v>0</v>
      </c>
      <c r="AG72" s="69">
        <f>IFERROR(IF(F72="salaried",(AF72/COUNTIF(H72:AE72,"&gt;0"))*52,AF72/SUMIF('Current FTE Calculation 24 Week'!B61:Y61,"&gt;0",'Current FTE Calculation 24 Week'!B61:Y61)),0)</f>
        <v>0</v>
      </c>
      <c r="AH72" s="69">
        <f t="shared" si="4"/>
        <v>0</v>
      </c>
      <c r="AI72" s="69">
        <f t="shared" si="5"/>
        <v>0</v>
      </c>
      <c r="AJ72" s="69">
        <f t="shared" si="6"/>
        <v>0</v>
      </c>
      <c r="AK72" s="118"/>
      <c r="AL72" s="114">
        <f t="shared" si="7"/>
        <v>0</v>
      </c>
    </row>
    <row r="73" spans="1:38" ht="15.75" x14ac:dyDescent="0.25">
      <c r="A73" s="52" t="s">
        <v>19</v>
      </c>
      <c r="B73" s="52"/>
      <c r="C73" s="62"/>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68">
        <f t="shared" si="3"/>
        <v>0</v>
      </c>
      <c r="AG73" s="69">
        <f>IFERROR(IF(F73="salaried",(AF73/COUNTIF(H73:AE73,"&gt;0"))*52,AF73/SUMIF('Current FTE Calculation 24 Week'!B62:Y62,"&gt;0",'Current FTE Calculation 24 Week'!B62:Y62)),0)</f>
        <v>0</v>
      </c>
      <c r="AH73" s="69">
        <f t="shared" si="4"/>
        <v>0</v>
      </c>
      <c r="AI73" s="69">
        <f t="shared" si="5"/>
        <v>0</v>
      </c>
      <c r="AJ73" s="69">
        <f t="shared" si="6"/>
        <v>0</v>
      </c>
      <c r="AK73" s="118"/>
      <c r="AL73" s="114">
        <f t="shared" si="7"/>
        <v>0</v>
      </c>
    </row>
    <row r="74" spans="1:38" ht="15.75" x14ac:dyDescent="0.25">
      <c r="A74" s="52" t="s">
        <v>19</v>
      </c>
      <c r="B74" s="52"/>
      <c r="C74" s="62"/>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68">
        <f t="shared" si="3"/>
        <v>0</v>
      </c>
      <c r="AG74" s="69">
        <f>IFERROR(IF(F74="salaried",(AF74/COUNTIF(H74:AE74,"&gt;0"))*52,AF74/SUMIF('Current FTE Calculation 24 Week'!B63:Y63,"&gt;0",'Current FTE Calculation 24 Week'!B63:Y63)),0)</f>
        <v>0</v>
      </c>
      <c r="AH74" s="69">
        <f t="shared" si="4"/>
        <v>0</v>
      </c>
      <c r="AI74" s="69">
        <f t="shared" si="5"/>
        <v>0</v>
      </c>
      <c r="AJ74" s="69">
        <f t="shared" si="6"/>
        <v>0</v>
      </c>
      <c r="AK74" s="118"/>
      <c r="AL74" s="114">
        <f t="shared" si="7"/>
        <v>0</v>
      </c>
    </row>
    <row r="75" spans="1:38" ht="15.75" x14ac:dyDescent="0.25">
      <c r="A75" s="52" t="s">
        <v>19</v>
      </c>
      <c r="B75" s="52"/>
      <c r="C75" s="62"/>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68">
        <f t="shared" si="3"/>
        <v>0</v>
      </c>
      <c r="AG75" s="69">
        <f>IFERROR(IF(F75="salaried",(AF75/COUNTIF(H75:AE75,"&gt;0"))*52,AF75/SUMIF('Current FTE Calculation 24 Week'!B64:Y64,"&gt;0",'Current FTE Calculation 24 Week'!B64:Y64)),0)</f>
        <v>0</v>
      </c>
      <c r="AH75" s="69">
        <f t="shared" si="4"/>
        <v>0</v>
      </c>
      <c r="AI75" s="69">
        <f t="shared" si="5"/>
        <v>0</v>
      </c>
      <c r="AJ75" s="69">
        <f t="shared" si="6"/>
        <v>0</v>
      </c>
      <c r="AK75" s="118"/>
      <c r="AL75" s="114">
        <f t="shared" si="7"/>
        <v>0</v>
      </c>
    </row>
    <row r="76" spans="1:38" ht="15.75" x14ac:dyDescent="0.25">
      <c r="A76" s="52" t="s">
        <v>19</v>
      </c>
      <c r="B76" s="52"/>
      <c r="C76" s="62"/>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68">
        <f t="shared" si="3"/>
        <v>0</v>
      </c>
      <c r="AG76" s="69">
        <f>IFERROR(IF(F76="salaried",(AF76/COUNTIF(H76:AE76,"&gt;0"))*52,AF76/SUMIF('Current FTE Calculation 24 Week'!B65:Y65,"&gt;0",'Current FTE Calculation 24 Week'!B65:Y65)),0)</f>
        <v>0</v>
      </c>
      <c r="AH76" s="69">
        <f t="shared" si="4"/>
        <v>0</v>
      </c>
      <c r="AI76" s="69">
        <f t="shared" si="5"/>
        <v>0</v>
      </c>
      <c r="AJ76" s="69">
        <f t="shared" si="6"/>
        <v>0</v>
      </c>
      <c r="AK76" s="118"/>
      <c r="AL76" s="114">
        <f t="shared" si="7"/>
        <v>0</v>
      </c>
    </row>
    <row r="77" spans="1:38" ht="15.75" x14ac:dyDescent="0.25">
      <c r="A77" s="52" t="s">
        <v>19</v>
      </c>
      <c r="B77" s="52"/>
      <c r="C77" s="62"/>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68">
        <f t="shared" si="3"/>
        <v>0</v>
      </c>
      <c r="AG77" s="69">
        <f>IFERROR(IF(F77="salaried",(AF77/COUNTIF(H77:AE77,"&gt;0"))*52,AF77/SUMIF('Current FTE Calculation 24 Week'!B66:Y66,"&gt;0",'Current FTE Calculation 24 Week'!B66:Y66)),0)</f>
        <v>0</v>
      </c>
      <c r="AH77" s="69">
        <f t="shared" si="4"/>
        <v>0</v>
      </c>
      <c r="AI77" s="69">
        <f t="shared" si="5"/>
        <v>0</v>
      </c>
      <c r="AJ77" s="69">
        <f t="shared" si="6"/>
        <v>0</v>
      </c>
      <c r="AK77" s="118"/>
      <c r="AL77" s="114">
        <f t="shared" si="7"/>
        <v>0</v>
      </c>
    </row>
    <row r="78" spans="1:38" ht="15.75" x14ac:dyDescent="0.25">
      <c r="A78" s="52" t="s">
        <v>19</v>
      </c>
      <c r="B78" s="52"/>
      <c r="C78" s="62"/>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68">
        <f t="shared" si="3"/>
        <v>0</v>
      </c>
      <c r="AG78" s="69">
        <f>IFERROR(IF(F78="salaried",(AF78/COUNTIF(H78:AE78,"&gt;0"))*52,AF78/SUMIF('Current FTE Calculation 24 Week'!B67:Y67,"&gt;0",'Current FTE Calculation 24 Week'!B67:Y67)),0)</f>
        <v>0</v>
      </c>
      <c r="AH78" s="69">
        <f t="shared" si="4"/>
        <v>0</v>
      </c>
      <c r="AI78" s="69">
        <f t="shared" si="5"/>
        <v>0</v>
      </c>
      <c r="AJ78" s="69">
        <f t="shared" si="6"/>
        <v>0</v>
      </c>
      <c r="AK78" s="118"/>
      <c r="AL78" s="114">
        <f t="shared" si="7"/>
        <v>0</v>
      </c>
    </row>
    <row r="79" spans="1:38" ht="15.75" x14ac:dyDescent="0.25">
      <c r="A79" s="52" t="s">
        <v>19</v>
      </c>
      <c r="B79" s="52"/>
      <c r="C79" s="62"/>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68">
        <f t="shared" si="3"/>
        <v>0</v>
      </c>
      <c r="AG79" s="69">
        <f>IFERROR(IF(F79="salaried",(AF79/COUNTIF(H79:AE79,"&gt;0"))*52,AF79/SUMIF('Current FTE Calculation 24 Week'!B68:Y68,"&gt;0",'Current FTE Calculation 24 Week'!B68:Y68)),0)</f>
        <v>0</v>
      </c>
      <c r="AH79" s="69">
        <f t="shared" si="4"/>
        <v>0</v>
      </c>
      <c r="AI79" s="69">
        <f t="shared" si="5"/>
        <v>0</v>
      </c>
      <c r="AJ79" s="69">
        <f t="shared" si="6"/>
        <v>0</v>
      </c>
      <c r="AK79" s="118"/>
      <c r="AL79" s="114">
        <f t="shared" si="7"/>
        <v>0</v>
      </c>
    </row>
    <row r="80" spans="1:38" ht="15.75" x14ac:dyDescent="0.25">
      <c r="A80" s="52" t="s">
        <v>19</v>
      </c>
      <c r="B80" s="52"/>
      <c r="C80" s="62"/>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68">
        <f t="shared" si="3"/>
        <v>0</v>
      </c>
      <c r="AG80" s="69">
        <f>IFERROR(IF(F80="salaried",(AF80/COUNTIF(H80:AE80,"&gt;0"))*52,AF80/SUMIF('Current FTE Calculation 24 Week'!B69:Y69,"&gt;0",'Current FTE Calculation 24 Week'!B69:Y69)),0)</f>
        <v>0</v>
      </c>
      <c r="AH80" s="69">
        <f t="shared" si="4"/>
        <v>0</v>
      </c>
      <c r="AI80" s="69">
        <f t="shared" si="5"/>
        <v>0</v>
      </c>
      <c r="AJ80" s="69">
        <f t="shared" si="6"/>
        <v>0</v>
      </c>
      <c r="AK80" s="118"/>
      <c r="AL80" s="114">
        <f t="shared" si="7"/>
        <v>0</v>
      </c>
    </row>
    <row r="81" spans="1:38" ht="15.75" x14ac:dyDescent="0.25">
      <c r="A81" s="52" t="s">
        <v>19</v>
      </c>
      <c r="B81" s="52"/>
      <c r="C81" s="62"/>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68">
        <f t="shared" si="3"/>
        <v>0</v>
      </c>
      <c r="AG81" s="69">
        <f>IFERROR(IF(F81="salaried",(AF81/COUNTIF(H81:AE81,"&gt;0"))*52,AF81/SUMIF('Current FTE Calculation 24 Week'!B70:Y70,"&gt;0",'Current FTE Calculation 24 Week'!B70:Y70)),0)</f>
        <v>0</v>
      </c>
      <c r="AH81" s="69">
        <f t="shared" si="4"/>
        <v>0</v>
      </c>
      <c r="AI81" s="69">
        <f t="shared" si="5"/>
        <v>0</v>
      </c>
      <c r="AJ81" s="69">
        <f t="shared" si="6"/>
        <v>0</v>
      </c>
      <c r="AK81" s="118"/>
      <c r="AL81" s="114">
        <f t="shared" si="7"/>
        <v>0</v>
      </c>
    </row>
    <row r="82" spans="1:38" ht="15.75" x14ac:dyDescent="0.25">
      <c r="A82" s="52" t="s">
        <v>19</v>
      </c>
      <c r="B82" s="52"/>
      <c r="C82" s="62"/>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68">
        <f t="shared" si="3"/>
        <v>0</v>
      </c>
      <c r="AG82" s="69">
        <f>IFERROR(IF(F82="salaried",(AF82/COUNTIF(H82:AE82,"&gt;0"))*52,AF82/SUMIF('Current FTE Calculation 24 Week'!B71:Y71,"&gt;0",'Current FTE Calculation 24 Week'!B71:Y71)),0)</f>
        <v>0</v>
      </c>
      <c r="AH82" s="69">
        <f t="shared" si="4"/>
        <v>0</v>
      </c>
      <c r="AI82" s="69">
        <f t="shared" si="5"/>
        <v>0</v>
      </c>
      <c r="AJ82" s="69">
        <f t="shared" si="6"/>
        <v>0</v>
      </c>
      <c r="AK82" s="118"/>
      <c r="AL82" s="114">
        <f t="shared" si="7"/>
        <v>0</v>
      </c>
    </row>
    <row r="83" spans="1:38" ht="15.75" x14ac:dyDescent="0.25">
      <c r="A83" s="52" t="s">
        <v>19</v>
      </c>
      <c r="B83" s="52"/>
      <c r="C83" s="62"/>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68">
        <f t="shared" ref="AF83:AF117" si="8">IF(SUM(H83:AE83)&gt;46154,46154,SUM(H83:AE83))</f>
        <v>0</v>
      </c>
      <c r="AG83" s="69">
        <f>IFERROR(IF(F83="salaried",(AF83/COUNTIF(H83:AE83,"&gt;0"))*52,AF83/SUMIF('Current FTE Calculation 24 Week'!B72:Y72,"&gt;0",'Current FTE Calculation 24 Week'!B72:Y72)),0)</f>
        <v>0</v>
      </c>
      <c r="AH83" s="69">
        <f t="shared" ref="AH83:AH117" si="9">IFERROR(IF(F83="salaried",(E83/D83)*52,E83/C83),0)</f>
        <v>0</v>
      </c>
      <c r="AI83" s="69">
        <f t="shared" ref="AI83:AI117" si="10">IFERROR(+AG83/AH83,0)</f>
        <v>0</v>
      </c>
      <c r="AJ83" s="69">
        <f t="shared" ref="AJ83:AJ117" si="11">IFERROR(IF(G83="yes",0,(IF(AI83&gt;=0.75,0,IF(F83="salaried",(((AH83*0.75)-AG83)*24)/52,(((AH83*0.75)-AG83)*(C83/D83)*24))))),0)</f>
        <v>0</v>
      </c>
      <c r="AK83" s="118"/>
      <c r="AL83" s="114">
        <f t="shared" ref="AL83:AL117" si="12">IF(AK83="Yes",AJ83,0)</f>
        <v>0</v>
      </c>
    </row>
    <row r="84" spans="1:38" ht="15.75" x14ac:dyDescent="0.25">
      <c r="A84" s="52" t="s">
        <v>19</v>
      </c>
      <c r="B84" s="52"/>
      <c r="C84" s="62"/>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68">
        <f t="shared" si="8"/>
        <v>0</v>
      </c>
      <c r="AG84" s="69">
        <f>IFERROR(IF(F84="salaried",(AF84/COUNTIF(H84:AE84,"&gt;0"))*52,AF84/SUMIF('Current FTE Calculation 24 Week'!B73:Y73,"&gt;0",'Current FTE Calculation 24 Week'!B73:Y73)),0)</f>
        <v>0</v>
      </c>
      <c r="AH84" s="69">
        <f t="shared" si="9"/>
        <v>0</v>
      </c>
      <c r="AI84" s="69">
        <f t="shared" si="10"/>
        <v>0</v>
      </c>
      <c r="AJ84" s="69">
        <f t="shared" si="11"/>
        <v>0</v>
      </c>
      <c r="AK84" s="118"/>
      <c r="AL84" s="114">
        <f t="shared" si="12"/>
        <v>0</v>
      </c>
    </row>
    <row r="85" spans="1:38" ht="15.75" x14ac:dyDescent="0.25">
      <c r="A85" s="52" t="s">
        <v>19</v>
      </c>
      <c r="B85" s="52"/>
      <c r="C85" s="62"/>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68">
        <f t="shared" si="8"/>
        <v>0</v>
      </c>
      <c r="AG85" s="69">
        <f>IFERROR(IF(F85="salaried",(AF85/COUNTIF(H85:AE85,"&gt;0"))*52,AF85/SUMIF('Current FTE Calculation 24 Week'!B74:Y74,"&gt;0",'Current FTE Calculation 24 Week'!B74:Y74)),0)</f>
        <v>0</v>
      </c>
      <c r="AH85" s="69">
        <f t="shared" si="9"/>
        <v>0</v>
      </c>
      <c r="AI85" s="69">
        <f t="shared" si="10"/>
        <v>0</v>
      </c>
      <c r="AJ85" s="69">
        <f t="shared" si="11"/>
        <v>0</v>
      </c>
      <c r="AK85" s="118"/>
      <c r="AL85" s="114">
        <f t="shared" si="12"/>
        <v>0</v>
      </c>
    </row>
    <row r="86" spans="1:38" ht="15.75" x14ac:dyDescent="0.25">
      <c r="A86" s="52" t="s">
        <v>19</v>
      </c>
      <c r="B86" s="52"/>
      <c r="C86" s="62"/>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68">
        <f t="shared" si="8"/>
        <v>0</v>
      </c>
      <c r="AG86" s="69">
        <f>IFERROR(IF(F86="salaried",(AF86/COUNTIF(H86:AE86,"&gt;0"))*52,AF86/SUMIF('Current FTE Calculation 24 Week'!B75:Y75,"&gt;0",'Current FTE Calculation 24 Week'!B75:Y75)),0)</f>
        <v>0</v>
      </c>
      <c r="AH86" s="69">
        <f t="shared" si="9"/>
        <v>0</v>
      </c>
      <c r="AI86" s="69">
        <f t="shared" si="10"/>
        <v>0</v>
      </c>
      <c r="AJ86" s="69">
        <f t="shared" si="11"/>
        <v>0</v>
      </c>
      <c r="AK86" s="118"/>
      <c r="AL86" s="114">
        <f t="shared" si="12"/>
        <v>0</v>
      </c>
    </row>
    <row r="87" spans="1:38" ht="15.75" x14ac:dyDescent="0.25">
      <c r="A87" s="52" t="s">
        <v>19</v>
      </c>
      <c r="B87" s="52"/>
      <c r="C87" s="62"/>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68">
        <f t="shared" si="8"/>
        <v>0</v>
      </c>
      <c r="AG87" s="69">
        <f>IFERROR(IF(F87="salaried",(AF87/COUNTIF(H87:AE87,"&gt;0"))*52,AF87/SUMIF('Current FTE Calculation 24 Week'!B76:Y76,"&gt;0",'Current FTE Calculation 24 Week'!B76:Y76)),0)</f>
        <v>0</v>
      </c>
      <c r="AH87" s="69">
        <f t="shared" si="9"/>
        <v>0</v>
      </c>
      <c r="AI87" s="69">
        <f t="shared" si="10"/>
        <v>0</v>
      </c>
      <c r="AJ87" s="69">
        <f t="shared" si="11"/>
        <v>0</v>
      </c>
      <c r="AK87" s="118"/>
      <c r="AL87" s="114">
        <f t="shared" si="12"/>
        <v>0</v>
      </c>
    </row>
    <row r="88" spans="1:38" ht="15.75" x14ac:dyDescent="0.25">
      <c r="A88" s="52" t="s">
        <v>19</v>
      </c>
      <c r="B88" s="52"/>
      <c r="C88" s="62"/>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68">
        <f t="shared" si="8"/>
        <v>0</v>
      </c>
      <c r="AG88" s="69">
        <f>IFERROR(IF(F88="salaried",(AF88/COUNTIF(H88:AE88,"&gt;0"))*52,AF88/SUMIF('Current FTE Calculation 24 Week'!B77:Y77,"&gt;0",'Current FTE Calculation 24 Week'!B77:Y77)),0)</f>
        <v>0</v>
      </c>
      <c r="AH88" s="69">
        <f t="shared" si="9"/>
        <v>0</v>
      </c>
      <c r="AI88" s="69">
        <f t="shared" si="10"/>
        <v>0</v>
      </c>
      <c r="AJ88" s="69">
        <f t="shared" si="11"/>
        <v>0</v>
      </c>
      <c r="AK88" s="118"/>
      <c r="AL88" s="114">
        <f t="shared" si="12"/>
        <v>0</v>
      </c>
    </row>
    <row r="89" spans="1:38" ht="15.75" x14ac:dyDescent="0.25">
      <c r="A89" s="52" t="s">
        <v>19</v>
      </c>
      <c r="B89" s="52"/>
      <c r="C89" s="62"/>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68">
        <f t="shared" si="8"/>
        <v>0</v>
      </c>
      <c r="AG89" s="69">
        <f>IFERROR(IF(F89="salaried",(AF89/COUNTIF(H89:AE89,"&gt;0"))*52,AF89/SUMIF('Current FTE Calculation 24 Week'!B78:Y78,"&gt;0",'Current FTE Calculation 24 Week'!B78:Y78)),0)</f>
        <v>0</v>
      </c>
      <c r="AH89" s="69">
        <f t="shared" si="9"/>
        <v>0</v>
      </c>
      <c r="AI89" s="69">
        <f t="shared" si="10"/>
        <v>0</v>
      </c>
      <c r="AJ89" s="69">
        <f t="shared" si="11"/>
        <v>0</v>
      </c>
      <c r="AK89" s="118"/>
      <c r="AL89" s="114">
        <f t="shared" si="12"/>
        <v>0</v>
      </c>
    </row>
    <row r="90" spans="1:38" ht="15.75" x14ac:dyDescent="0.25">
      <c r="A90" s="52" t="s">
        <v>19</v>
      </c>
      <c r="B90" s="52"/>
      <c r="C90" s="62"/>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68">
        <f t="shared" si="8"/>
        <v>0</v>
      </c>
      <c r="AG90" s="69">
        <f>IFERROR(IF(F90="salaried",(AF90/COUNTIF(H90:AE90,"&gt;0"))*52,AF90/SUMIF('Current FTE Calculation 24 Week'!B79:Y79,"&gt;0",'Current FTE Calculation 24 Week'!B79:Y79)),0)</f>
        <v>0</v>
      </c>
      <c r="AH90" s="69">
        <f t="shared" si="9"/>
        <v>0</v>
      </c>
      <c r="AI90" s="69">
        <f t="shared" si="10"/>
        <v>0</v>
      </c>
      <c r="AJ90" s="69">
        <f t="shared" si="11"/>
        <v>0</v>
      </c>
      <c r="AK90" s="118"/>
      <c r="AL90" s="114">
        <f t="shared" si="12"/>
        <v>0</v>
      </c>
    </row>
    <row r="91" spans="1:38" ht="15.75" x14ac:dyDescent="0.25">
      <c r="A91" s="52" t="s">
        <v>19</v>
      </c>
      <c r="B91" s="52"/>
      <c r="C91" s="62"/>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68">
        <f t="shared" si="8"/>
        <v>0</v>
      </c>
      <c r="AG91" s="69">
        <f>IFERROR(IF(F91="salaried",(AF91/COUNTIF(H91:AE91,"&gt;0"))*52,AF91/SUMIF('Current FTE Calculation 24 Week'!B80:Y80,"&gt;0",'Current FTE Calculation 24 Week'!B80:Y80)),0)</f>
        <v>0</v>
      </c>
      <c r="AH91" s="69">
        <f t="shared" si="9"/>
        <v>0</v>
      </c>
      <c r="AI91" s="69">
        <f t="shared" si="10"/>
        <v>0</v>
      </c>
      <c r="AJ91" s="69">
        <f t="shared" si="11"/>
        <v>0</v>
      </c>
      <c r="AK91" s="118"/>
      <c r="AL91" s="114">
        <f t="shared" si="12"/>
        <v>0</v>
      </c>
    </row>
    <row r="92" spans="1:38" ht="15.75" x14ac:dyDescent="0.25">
      <c r="A92" s="52" t="s">
        <v>19</v>
      </c>
      <c r="B92" s="52"/>
      <c r="C92" s="62"/>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68">
        <f t="shared" si="8"/>
        <v>0</v>
      </c>
      <c r="AG92" s="69">
        <f>IFERROR(IF(F92="salaried",(AF92/COUNTIF(H92:AE92,"&gt;0"))*52,AF92/SUMIF('Current FTE Calculation 24 Week'!B81:Y81,"&gt;0",'Current FTE Calculation 24 Week'!B81:Y81)),0)</f>
        <v>0</v>
      </c>
      <c r="AH92" s="69">
        <f t="shared" si="9"/>
        <v>0</v>
      </c>
      <c r="AI92" s="69">
        <f t="shared" si="10"/>
        <v>0</v>
      </c>
      <c r="AJ92" s="69">
        <f t="shared" si="11"/>
        <v>0</v>
      </c>
      <c r="AK92" s="118"/>
      <c r="AL92" s="114">
        <f t="shared" si="12"/>
        <v>0</v>
      </c>
    </row>
    <row r="93" spans="1:38" ht="15.75" x14ac:dyDescent="0.25">
      <c r="A93" s="52" t="s">
        <v>19</v>
      </c>
      <c r="B93" s="52"/>
      <c r="C93" s="62"/>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68">
        <f t="shared" si="8"/>
        <v>0</v>
      </c>
      <c r="AG93" s="69">
        <f>IFERROR(IF(F93="salaried",(AF93/COUNTIF(H93:AE93,"&gt;0"))*52,AF93/SUMIF('Current FTE Calculation 24 Week'!B82:Y82,"&gt;0",'Current FTE Calculation 24 Week'!B82:Y82)),0)</f>
        <v>0</v>
      </c>
      <c r="AH93" s="69">
        <f t="shared" si="9"/>
        <v>0</v>
      </c>
      <c r="AI93" s="69">
        <f t="shared" si="10"/>
        <v>0</v>
      </c>
      <c r="AJ93" s="69">
        <f t="shared" si="11"/>
        <v>0</v>
      </c>
      <c r="AK93" s="118"/>
      <c r="AL93" s="114">
        <f t="shared" si="12"/>
        <v>0</v>
      </c>
    </row>
    <row r="94" spans="1:38" ht="15.75" x14ac:dyDescent="0.25">
      <c r="A94" s="52" t="s">
        <v>19</v>
      </c>
      <c r="B94" s="52"/>
      <c r="C94" s="62"/>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68">
        <f t="shared" si="8"/>
        <v>0</v>
      </c>
      <c r="AG94" s="69">
        <f>IFERROR(IF(F94="salaried",(AF94/COUNTIF(H94:AE94,"&gt;0"))*52,AF94/SUMIF('Current FTE Calculation 24 Week'!B83:Y83,"&gt;0",'Current FTE Calculation 24 Week'!B83:Y83)),0)</f>
        <v>0</v>
      </c>
      <c r="AH94" s="69">
        <f t="shared" si="9"/>
        <v>0</v>
      </c>
      <c r="AI94" s="69">
        <f t="shared" si="10"/>
        <v>0</v>
      </c>
      <c r="AJ94" s="69">
        <f t="shared" si="11"/>
        <v>0</v>
      </c>
      <c r="AK94" s="118"/>
      <c r="AL94" s="114">
        <f t="shared" si="12"/>
        <v>0</v>
      </c>
    </row>
    <row r="95" spans="1:38" ht="15.75" x14ac:dyDescent="0.25">
      <c r="A95" s="52" t="s">
        <v>19</v>
      </c>
      <c r="B95" s="52"/>
      <c r="C95" s="62"/>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68">
        <f t="shared" si="8"/>
        <v>0</v>
      </c>
      <c r="AG95" s="69">
        <f>IFERROR(IF(F95="salaried",(AF95/COUNTIF(H95:AE95,"&gt;0"))*52,AF95/SUMIF('Current FTE Calculation 24 Week'!B84:Y84,"&gt;0",'Current FTE Calculation 24 Week'!B84:Y84)),0)</f>
        <v>0</v>
      </c>
      <c r="AH95" s="69">
        <f t="shared" si="9"/>
        <v>0</v>
      </c>
      <c r="AI95" s="69">
        <f t="shared" si="10"/>
        <v>0</v>
      </c>
      <c r="AJ95" s="69">
        <f t="shared" si="11"/>
        <v>0</v>
      </c>
      <c r="AK95" s="118"/>
      <c r="AL95" s="114">
        <f t="shared" si="12"/>
        <v>0</v>
      </c>
    </row>
    <row r="96" spans="1:38" ht="15.75" x14ac:dyDescent="0.25">
      <c r="A96" s="52" t="s">
        <v>19</v>
      </c>
      <c r="B96" s="52"/>
      <c r="C96" s="62"/>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68">
        <f t="shared" si="8"/>
        <v>0</v>
      </c>
      <c r="AG96" s="69">
        <f>IFERROR(IF(F96="salaried",(AF96/COUNTIF(H96:AE96,"&gt;0"))*52,AF96/SUMIF('Current FTE Calculation 24 Week'!B85:Y85,"&gt;0",'Current FTE Calculation 24 Week'!B85:Y85)),0)</f>
        <v>0</v>
      </c>
      <c r="AH96" s="69">
        <f t="shared" si="9"/>
        <v>0</v>
      </c>
      <c r="AI96" s="69">
        <f t="shared" si="10"/>
        <v>0</v>
      </c>
      <c r="AJ96" s="69">
        <f t="shared" si="11"/>
        <v>0</v>
      </c>
      <c r="AK96" s="118"/>
      <c r="AL96" s="114">
        <f t="shared" si="12"/>
        <v>0</v>
      </c>
    </row>
    <row r="97" spans="1:38" ht="15.75" x14ac:dyDescent="0.25">
      <c r="A97" s="52" t="s">
        <v>19</v>
      </c>
      <c r="B97" s="52"/>
      <c r="C97" s="62"/>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68">
        <f t="shared" si="8"/>
        <v>0</v>
      </c>
      <c r="AG97" s="69">
        <f>IFERROR(IF(F97="salaried",(AF97/COUNTIF(H97:AE97,"&gt;0"))*52,AF97/SUMIF('Current FTE Calculation 24 Week'!B86:Y86,"&gt;0",'Current FTE Calculation 24 Week'!B86:Y86)),0)</f>
        <v>0</v>
      </c>
      <c r="AH97" s="69">
        <f t="shared" si="9"/>
        <v>0</v>
      </c>
      <c r="AI97" s="69">
        <f t="shared" si="10"/>
        <v>0</v>
      </c>
      <c r="AJ97" s="69">
        <f t="shared" si="11"/>
        <v>0</v>
      </c>
      <c r="AK97" s="118"/>
      <c r="AL97" s="114">
        <f t="shared" si="12"/>
        <v>0</v>
      </c>
    </row>
    <row r="98" spans="1:38" ht="15.75" x14ac:dyDescent="0.25">
      <c r="A98" s="52" t="s">
        <v>19</v>
      </c>
      <c r="B98" s="52"/>
      <c r="C98" s="62"/>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68">
        <f t="shared" si="8"/>
        <v>0</v>
      </c>
      <c r="AG98" s="69">
        <f>IFERROR(IF(F98="salaried",(AF98/COUNTIF(H98:AE98,"&gt;0"))*52,AF98/SUMIF('Current FTE Calculation 24 Week'!B87:Y87,"&gt;0",'Current FTE Calculation 24 Week'!B87:Y87)),0)</f>
        <v>0</v>
      </c>
      <c r="AH98" s="69">
        <f t="shared" si="9"/>
        <v>0</v>
      </c>
      <c r="AI98" s="69">
        <f t="shared" si="10"/>
        <v>0</v>
      </c>
      <c r="AJ98" s="69">
        <f t="shared" si="11"/>
        <v>0</v>
      </c>
      <c r="AK98" s="118"/>
      <c r="AL98" s="114">
        <f t="shared" si="12"/>
        <v>0</v>
      </c>
    </row>
    <row r="99" spans="1:38" ht="15.75" x14ac:dyDescent="0.25">
      <c r="A99" s="52" t="s">
        <v>19</v>
      </c>
      <c r="B99" s="52"/>
      <c r="C99" s="62"/>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68">
        <f t="shared" si="8"/>
        <v>0</v>
      </c>
      <c r="AG99" s="69">
        <f>IFERROR(IF(F99="salaried",(AF99/COUNTIF(H99:AE99,"&gt;0"))*52,AF99/SUMIF('Current FTE Calculation 24 Week'!B88:Y88,"&gt;0",'Current FTE Calculation 24 Week'!B88:Y88)),0)</f>
        <v>0</v>
      </c>
      <c r="AH99" s="69">
        <f t="shared" si="9"/>
        <v>0</v>
      </c>
      <c r="AI99" s="69">
        <f t="shared" si="10"/>
        <v>0</v>
      </c>
      <c r="AJ99" s="69">
        <f t="shared" si="11"/>
        <v>0</v>
      </c>
      <c r="AK99" s="118"/>
      <c r="AL99" s="114">
        <f t="shared" si="12"/>
        <v>0</v>
      </c>
    </row>
    <row r="100" spans="1:38" ht="15.75" x14ac:dyDescent="0.25">
      <c r="A100" s="52" t="s">
        <v>19</v>
      </c>
      <c r="B100" s="52"/>
      <c r="C100" s="62"/>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68">
        <f t="shared" si="8"/>
        <v>0</v>
      </c>
      <c r="AG100" s="69">
        <f>IFERROR(IF(F100="salaried",(AF100/COUNTIF(H100:AE100,"&gt;0"))*52,AF100/SUMIF('Current FTE Calculation 24 Week'!B89:Y89,"&gt;0",'Current FTE Calculation 24 Week'!B89:Y89)),0)</f>
        <v>0</v>
      </c>
      <c r="AH100" s="69">
        <f t="shared" si="9"/>
        <v>0</v>
      </c>
      <c r="AI100" s="69">
        <f t="shared" si="10"/>
        <v>0</v>
      </c>
      <c r="AJ100" s="69">
        <f t="shared" si="11"/>
        <v>0</v>
      </c>
      <c r="AK100" s="118"/>
      <c r="AL100" s="114">
        <f t="shared" si="12"/>
        <v>0</v>
      </c>
    </row>
    <row r="101" spans="1:38" ht="15.75" x14ac:dyDescent="0.25">
      <c r="A101" s="52" t="s">
        <v>19</v>
      </c>
      <c r="B101" s="52"/>
      <c r="C101" s="62"/>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68">
        <f t="shared" si="8"/>
        <v>0</v>
      </c>
      <c r="AG101" s="69">
        <f>IFERROR(IF(F101="salaried",(AF101/COUNTIF(H101:AE101,"&gt;0"))*52,AF101/SUMIF('Current FTE Calculation 24 Week'!B90:Y90,"&gt;0",'Current FTE Calculation 24 Week'!B90:Y90)),0)</f>
        <v>0</v>
      </c>
      <c r="AH101" s="69">
        <f t="shared" si="9"/>
        <v>0</v>
      </c>
      <c r="AI101" s="69">
        <f t="shared" si="10"/>
        <v>0</v>
      </c>
      <c r="AJ101" s="69">
        <f t="shared" si="11"/>
        <v>0</v>
      </c>
      <c r="AK101" s="118"/>
      <c r="AL101" s="114">
        <f t="shared" si="12"/>
        <v>0</v>
      </c>
    </row>
    <row r="102" spans="1:38" ht="15.75" x14ac:dyDescent="0.25">
      <c r="A102" s="52" t="s">
        <v>19</v>
      </c>
      <c r="B102" s="52"/>
      <c r="C102" s="62"/>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68">
        <f t="shared" si="8"/>
        <v>0</v>
      </c>
      <c r="AG102" s="69">
        <f>IFERROR(IF(F102="salaried",(AF102/COUNTIF(H102:AE102,"&gt;0"))*52,AF102/SUMIF('Current FTE Calculation 24 Week'!B91:Y91,"&gt;0",'Current FTE Calculation 24 Week'!B91:Y91)),0)</f>
        <v>0</v>
      </c>
      <c r="AH102" s="69">
        <f t="shared" si="9"/>
        <v>0</v>
      </c>
      <c r="AI102" s="69">
        <f t="shared" si="10"/>
        <v>0</v>
      </c>
      <c r="AJ102" s="69">
        <f t="shared" si="11"/>
        <v>0</v>
      </c>
      <c r="AK102" s="118"/>
      <c r="AL102" s="114">
        <f t="shared" si="12"/>
        <v>0</v>
      </c>
    </row>
    <row r="103" spans="1:38" ht="15.75" x14ac:dyDescent="0.25">
      <c r="A103" s="52" t="s">
        <v>19</v>
      </c>
      <c r="B103" s="52"/>
      <c r="C103" s="62"/>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68">
        <f t="shared" si="8"/>
        <v>0</v>
      </c>
      <c r="AG103" s="69">
        <f>IFERROR(IF(F103="salaried",(AF103/COUNTIF(H103:AE103,"&gt;0"))*52,AF103/SUMIF('Current FTE Calculation 24 Week'!B92:Y92,"&gt;0",'Current FTE Calculation 24 Week'!B92:Y92)),0)</f>
        <v>0</v>
      </c>
      <c r="AH103" s="69">
        <f t="shared" si="9"/>
        <v>0</v>
      </c>
      <c r="AI103" s="69">
        <f t="shared" si="10"/>
        <v>0</v>
      </c>
      <c r="AJ103" s="69">
        <f t="shared" si="11"/>
        <v>0</v>
      </c>
      <c r="AK103" s="118"/>
      <c r="AL103" s="114">
        <f t="shared" si="12"/>
        <v>0</v>
      </c>
    </row>
    <row r="104" spans="1:38" ht="15.75" x14ac:dyDescent="0.25">
      <c r="A104" s="52" t="s">
        <v>19</v>
      </c>
      <c r="B104" s="52"/>
      <c r="C104" s="62"/>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68">
        <f t="shared" si="8"/>
        <v>0</v>
      </c>
      <c r="AG104" s="69">
        <f>IFERROR(IF(F104="salaried",(AF104/COUNTIF(H104:AE104,"&gt;0"))*52,AF104/SUMIF('Current FTE Calculation 24 Week'!B93:Y93,"&gt;0",'Current FTE Calculation 24 Week'!B93:Y93)),0)</f>
        <v>0</v>
      </c>
      <c r="AH104" s="69">
        <f t="shared" si="9"/>
        <v>0</v>
      </c>
      <c r="AI104" s="69">
        <f t="shared" si="10"/>
        <v>0</v>
      </c>
      <c r="AJ104" s="69">
        <f t="shared" si="11"/>
        <v>0</v>
      </c>
      <c r="AK104" s="118"/>
      <c r="AL104" s="114">
        <f t="shared" si="12"/>
        <v>0</v>
      </c>
    </row>
    <row r="105" spans="1:38" ht="15.75" x14ac:dyDescent="0.25">
      <c r="A105" s="52" t="s">
        <v>19</v>
      </c>
      <c r="B105" s="52"/>
      <c r="C105" s="62"/>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68">
        <f t="shared" si="8"/>
        <v>0</v>
      </c>
      <c r="AG105" s="69">
        <f>IFERROR(IF(F105="salaried",(AF105/COUNTIF(H105:AE105,"&gt;0"))*52,AF105/SUMIF('Current FTE Calculation 24 Week'!B94:Y94,"&gt;0",'Current FTE Calculation 24 Week'!B94:Y94)),0)</f>
        <v>0</v>
      </c>
      <c r="AH105" s="69">
        <f t="shared" si="9"/>
        <v>0</v>
      </c>
      <c r="AI105" s="69">
        <f t="shared" si="10"/>
        <v>0</v>
      </c>
      <c r="AJ105" s="69">
        <f t="shared" si="11"/>
        <v>0</v>
      </c>
      <c r="AK105" s="118"/>
      <c r="AL105" s="114">
        <f t="shared" si="12"/>
        <v>0</v>
      </c>
    </row>
    <row r="106" spans="1:38" ht="15.75" x14ac:dyDescent="0.25">
      <c r="A106" s="52" t="s">
        <v>19</v>
      </c>
      <c r="B106" s="52"/>
      <c r="C106" s="62"/>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68">
        <f t="shared" si="8"/>
        <v>0</v>
      </c>
      <c r="AG106" s="69">
        <f>IFERROR(IF(F106="salaried",(AF106/COUNTIF(H106:AE106,"&gt;0"))*52,AF106/SUMIF('Current FTE Calculation 24 Week'!B95:Y95,"&gt;0",'Current FTE Calculation 24 Week'!B95:Y95)),0)</f>
        <v>0</v>
      </c>
      <c r="AH106" s="69">
        <f t="shared" si="9"/>
        <v>0</v>
      </c>
      <c r="AI106" s="69">
        <f t="shared" si="10"/>
        <v>0</v>
      </c>
      <c r="AJ106" s="69">
        <f t="shared" si="11"/>
        <v>0</v>
      </c>
      <c r="AK106" s="118"/>
      <c r="AL106" s="114">
        <f t="shared" si="12"/>
        <v>0</v>
      </c>
    </row>
    <row r="107" spans="1:38" ht="15.75" x14ac:dyDescent="0.25">
      <c r="A107" s="52" t="s">
        <v>19</v>
      </c>
      <c r="B107" s="52"/>
      <c r="C107" s="62"/>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68">
        <f t="shared" si="8"/>
        <v>0</v>
      </c>
      <c r="AG107" s="69">
        <f>IFERROR(IF(F107="salaried",(AF107/COUNTIF(H107:AE107,"&gt;0"))*52,AF107/SUMIF('Current FTE Calculation 24 Week'!B96:Y96,"&gt;0",'Current FTE Calculation 24 Week'!B96:Y96)),0)</f>
        <v>0</v>
      </c>
      <c r="AH107" s="69">
        <f t="shared" si="9"/>
        <v>0</v>
      </c>
      <c r="AI107" s="69">
        <f t="shared" si="10"/>
        <v>0</v>
      </c>
      <c r="AJ107" s="69">
        <f t="shared" si="11"/>
        <v>0</v>
      </c>
      <c r="AK107" s="118"/>
      <c r="AL107" s="114">
        <f t="shared" si="12"/>
        <v>0</v>
      </c>
    </row>
    <row r="108" spans="1:38" ht="15.75" x14ac:dyDescent="0.25">
      <c r="A108" s="52" t="s">
        <v>19</v>
      </c>
      <c r="B108" s="52"/>
      <c r="C108" s="62"/>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68">
        <f t="shared" si="8"/>
        <v>0</v>
      </c>
      <c r="AG108" s="69">
        <f>IFERROR(IF(F108="salaried",(AF108/COUNTIF(H108:AE108,"&gt;0"))*52,AF108/SUMIF('Current FTE Calculation 24 Week'!B97:Y97,"&gt;0",'Current FTE Calculation 24 Week'!B97:Y97)),0)</f>
        <v>0</v>
      </c>
      <c r="AH108" s="69">
        <f t="shared" si="9"/>
        <v>0</v>
      </c>
      <c r="AI108" s="69">
        <f t="shared" si="10"/>
        <v>0</v>
      </c>
      <c r="AJ108" s="69">
        <f t="shared" si="11"/>
        <v>0</v>
      </c>
      <c r="AK108" s="118"/>
      <c r="AL108" s="114">
        <f t="shared" si="12"/>
        <v>0</v>
      </c>
    </row>
    <row r="109" spans="1:38" ht="15.75" x14ac:dyDescent="0.25">
      <c r="A109" s="52" t="s">
        <v>19</v>
      </c>
      <c r="B109" s="52"/>
      <c r="C109" s="62"/>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68">
        <f t="shared" si="8"/>
        <v>0</v>
      </c>
      <c r="AG109" s="69">
        <f>IFERROR(IF(F109="salaried",(AF109/COUNTIF(H109:AE109,"&gt;0"))*52,AF109/SUMIF('Current FTE Calculation 24 Week'!B98:Y98,"&gt;0",'Current FTE Calculation 24 Week'!B98:Y98)),0)</f>
        <v>0</v>
      </c>
      <c r="AH109" s="69">
        <f t="shared" si="9"/>
        <v>0</v>
      </c>
      <c r="AI109" s="69">
        <f t="shared" si="10"/>
        <v>0</v>
      </c>
      <c r="AJ109" s="69">
        <f t="shared" si="11"/>
        <v>0</v>
      </c>
      <c r="AK109" s="118"/>
      <c r="AL109" s="114">
        <f t="shared" si="12"/>
        <v>0</v>
      </c>
    </row>
    <row r="110" spans="1:38" ht="15.75" x14ac:dyDescent="0.25">
      <c r="A110" s="52" t="s">
        <v>19</v>
      </c>
      <c r="B110" s="52"/>
      <c r="C110" s="62"/>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68">
        <f t="shared" si="8"/>
        <v>0</v>
      </c>
      <c r="AG110" s="69">
        <f>IFERROR(IF(F110="salaried",(AF110/COUNTIF(H110:AE110,"&gt;0"))*52,AF110/SUMIF('Current FTE Calculation 24 Week'!B99:Y99,"&gt;0",'Current FTE Calculation 24 Week'!B99:Y99)),0)</f>
        <v>0</v>
      </c>
      <c r="AH110" s="69">
        <f t="shared" si="9"/>
        <v>0</v>
      </c>
      <c r="AI110" s="69">
        <f t="shared" si="10"/>
        <v>0</v>
      </c>
      <c r="AJ110" s="69">
        <f t="shared" si="11"/>
        <v>0</v>
      </c>
      <c r="AK110" s="118"/>
      <c r="AL110" s="114">
        <f t="shared" si="12"/>
        <v>0</v>
      </c>
    </row>
    <row r="111" spans="1:38" ht="15.75" x14ac:dyDescent="0.25">
      <c r="A111" s="52" t="s">
        <v>19</v>
      </c>
      <c r="B111" s="52"/>
      <c r="C111" s="62"/>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68">
        <f t="shared" si="8"/>
        <v>0</v>
      </c>
      <c r="AG111" s="69">
        <f>IFERROR(IF(F111="salaried",(AF111/COUNTIF(H111:AE111,"&gt;0"))*52,AF111/SUMIF('Current FTE Calculation 24 Week'!B100:Y100,"&gt;0",'Current FTE Calculation 24 Week'!B100:Y100)),0)</f>
        <v>0</v>
      </c>
      <c r="AH111" s="69">
        <f t="shared" si="9"/>
        <v>0</v>
      </c>
      <c r="AI111" s="69">
        <f t="shared" si="10"/>
        <v>0</v>
      </c>
      <c r="AJ111" s="69">
        <f t="shared" si="11"/>
        <v>0</v>
      </c>
      <c r="AK111" s="118"/>
      <c r="AL111" s="114">
        <f t="shared" si="12"/>
        <v>0</v>
      </c>
    </row>
    <row r="112" spans="1:38" ht="15.75" x14ac:dyDescent="0.25">
      <c r="A112" s="52" t="s">
        <v>19</v>
      </c>
      <c r="B112" s="52"/>
      <c r="C112" s="62"/>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68">
        <f t="shared" si="8"/>
        <v>0</v>
      </c>
      <c r="AG112" s="69">
        <f>IFERROR(IF(F112="salaried",(AF112/COUNTIF(H112:AE112,"&gt;0"))*52,AF112/SUMIF('Current FTE Calculation 24 Week'!B101:Y101,"&gt;0",'Current FTE Calculation 24 Week'!B101:Y101)),0)</f>
        <v>0</v>
      </c>
      <c r="AH112" s="69">
        <f t="shared" si="9"/>
        <v>0</v>
      </c>
      <c r="AI112" s="69">
        <f t="shared" si="10"/>
        <v>0</v>
      </c>
      <c r="AJ112" s="69">
        <f t="shared" si="11"/>
        <v>0</v>
      </c>
      <c r="AK112" s="118"/>
      <c r="AL112" s="114">
        <f t="shared" si="12"/>
        <v>0</v>
      </c>
    </row>
    <row r="113" spans="1:38" ht="15.75" x14ac:dyDescent="0.25">
      <c r="A113" s="52" t="s">
        <v>19</v>
      </c>
      <c r="B113" s="52"/>
      <c r="C113" s="62"/>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68">
        <f t="shared" si="8"/>
        <v>0</v>
      </c>
      <c r="AG113" s="69">
        <f>IFERROR(IF(F113="salaried",(AF113/COUNTIF(H113:AE113,"&gt;0"))*52,AF113/SUMIF('Current FTE Calculation 24 Week'!B102:Y102,"&gt;0",'Current FTE Calculation 24 Week'!B102:Y102)),0)</f>
        <v>0</v>
      </c>
      <c r="AH113" s="69">
        <f t="shared" si="9"/>
        <v>0</v>
      </c>
      <c r="AI113" s="69">
        <f t="shared" si="10"/>
        <v>0</v>
      </c>
      <c r="AJ113" s="69">
        <f t="shared" si="11"/>
        <v>0</v>
      </c>
      <c r="AK113" s="118"/>
      <c r="AL113" s="114">
        <f t="shared" si="12"/>
        <v>0</v>
      </c>
    </row>
    <row r="114" spans="1:38" ht="15.75" x14ac:dyDescent="0.25">
      <c r="A114" s="52" t="s">
        <v>19</v>
      </c>
      <c r="B114" s="52"/>
      <c r="C114" s="62"/>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68">
        <f t="shared" si="8"/>
        <v>0</v>
      </c>
      <c r="AG114" s="69">
        <f>IFERROR(IF(F114="salaried",(AF114/COUNTIF(H114:AE114,"&gt;0"))*52,AF114/SUMIF('Current FTE Calculation 24 Week'!B103:Y103,"&gt;0",'Current FTE Calculation 24 Week'!B103:Y103)),0)</f>
        <v>0</v>
      </c>
      <c r="AH114" s="69">
        <f t="shared" si="9"/>
        <v>0</v>
      </c>
      <c r="AI114" s="69">
        <f t="shared" si="10"/>
        <v>0</v>
      </c>
      <c r="AJ114" s="69">
        <f t="shared" si="11"/>
        <v>0</v>
      </c>
      <c r="AK114" s="118"/>
      <c r="AL114" s="114">
        <f t="shared" si="12"/>
        <v>0</v>
      </c>
    </row>
    <row r="115" spans="1:38" ht="15.75" x14ac:dyDescent="0.25">
      <c r="A115" s="52" t="s">
        <v>19</v>
      </c>
      <c r="B115" s="52"/>
      <c r="C115" s="62"/>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68">
        <f t="shared" si="8"/>
        <v>0</v>
      </c>
      <c r="AG115" s="69">
        <f>IFERROR(IF(F115="salaried",(AF115/COUNTIF(H115:AE115,"&gt;0"))*52,AF115/SUMIF('Current FTE Calculation 24 Week'!B104:Y104,"&gt;0",'Current FTE Calculation 24 Week'!B104:Y104)),0)</f>
        <v>0</v>
      </c>
      <c r="AH115" s="69">
        <f t="shared" si="9"/>
        <v>0</v>
      </c>
      <c r="AI115" s="69">
        <f t="shared" si="10"/>
        <v>0</v>
      </c>
      <c r="AJ115" s="69">
        <f t="shared" si="11"/>
        <v>0</v>
      </c>
      <c r="AK115" s="118"/>
      <c r="AL115" s="114">
        <f t="shared" si="12"/>
        <v>0</v>
      </c>
    </row>
    <row r="116" spans="1:38" ht="15.75" x14ac:dyDescent="0.25">
      <c r="A116" s="52" t="s">
        <v>19</v>
      </c>
      <c r="B116" s="52"/>
      <c r="C116" s="62"/>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68">
        <f t="shared" si="8"/>
        <v>0</v>
      </c>
      <c r="AG116" s="69">
        <f>IFERROR(IF(F116="salaried",(AF116/COUNTIF(H116:AE116,"&gt;0"))*52,AF116/SUMIF('Current FTE Calculation 24 Week'!B105:Y105,"&gt;0",'Current FTE Calculation 24 Week'!B105:Y105)),0)</f>
        <v>0</v>
      </c>
      <c r="AH116" s="69">
        <f t="shared" si="9"/>
        <v>0</v>
      </c>
      <c r="AI116" s="69">
        <f t="shared" si="10"/>
        <v>0</v>
      </c>
      <c r="AJ116" s="69">
        <f t="shared" si="11"/>
        <v>0</v>
      </c>
      <c r="AK116" s="118"/>
      <c r="AL116" s="114">
        <f t="shared" si="12"/>
        <v>0</v>
      </c>
    </row>
    <row r="117" spans="1:38" ht="15.75" x14ac:dyDescent="0.25">
      <c r="A117" s="52" t="s">
        <v>19</v>
      </c>
      <c r="B117" s="52"/>
      <c r="C117" s="62"/>
      <c r="D117" s="41"/>
      <c r="E117" s="61"/>
      <c r="F117" s="61"/>
      <c r="G117" s="61"/>
      <c r="H117" s="4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8">
        <f t="shared" si="8"/>
        <v>0</v>
      </c>
      <c r="AG117" s="69">
        <f>IFERROR(IF(F117="salaried",(AF117/COUNTIF(H117:AE117,"&gt;0"))*52,AF117/SUMIF('Current FTE Calculation 24 Week'!B106:Y106,"&gt;0",'Current FTE Calculation 24 Week'!B106:Y106)),0)</f>
        <v>0</v>
      </c>
      <c r="AH117" s="69">
        <f t="shared" si="9"/>
        <v>0</v>
      </c>
      <c r="AI117" s="69">
        <f t="shared" si="10"/>
        <v>0</v>
      </c>
      <c r="AJ117" s="69">
        <f t="shared" si="11"/>
        <v>0</v>
      </c>
      <c r="AK117" s="118"/>
      <c r="AL117" s="114">
        <f t="shared" si="12"/>
        <v>0</v>
      </c>
    </row>
    <row r="118" spans="1:38" ht="16.5" thickBot="1" x14ac:dyDescent="0.3">
      <c r="A118" s="181" t="s">
        <v>75</v>
      </c>
      <c r="B118" s="181"/>
      <c r="C118" s="181"/>
      <c r="D118" s="182"/>
      <c r="E118" s="70">
        <f>SUM(E18:E117)</f>
        <v>0</v>
      </c>
      <c r="F118" s="79"/>
      <c r="G118" s="79"/>
      <c r="H118" s="70">
        <f t="shared" ref="H118:X118" si="13">SUM(H18:H117)</f>
        <v>0</v>
      </c>
      <c r="I118" s="70">
        <f t="shared" si="13"/>
        <v>0</v>
      </c>
      <c r="J118" s="70">
        <f t="shared" si="13"/>
        <v>0</v>
      </c>
      <c r="K118" s="70">
        <f t="shared" si="13"/>
        <v>0</v>
      </c>
      <c r="L118" s="70">
        <f t="shared" si="13"/>
        <v>0</v>
      </c>
      <c r="M118" s="70">
        <f t="shared" si="13"/>
        <v>0</v>
      </c>
      <c r="N118" s="70">
        <f t="shared" si="13"/>
        <v>0</v>
      </c>
      <c r="O118" s="70">
        <f t="shared" si="13"/>
        <v>0</v>
      </c>
      <c r="P118" s="70">
        <f t="shared" si="13"/>
        <v>0</v>
      </c>
      <c r="Q118" s="70">
        <f t="shared" si="13"/>
        <v>0</v>
      </c>
      <c r="R118" s="70">
        <f t="shared" si="13"/>
        <v>0</v>
      </c>
      <c r="S118" s="70">
        <f t="shared" si="13"/>
        <v>0</v>
      </c>
      <c r="T118" s="70">
        <f t="shared" si="13"/>
        <v>0</v>
      </c>
      <c r="U118" s="70">
        <f t="shared" si="13"/>
        <v>0</v>
      </c>
      <c r="V118" s="70">
        <f t="shared" si="13"/>
        <v>0</v>
      </c>
      <c r="W118" s="70">
        <f t="shared" si="13"/>
        <v>0</v>
      </c>
      <c r="X118" s="70">
        <f t="shared" si="13"/>
        <v>0</v>
      </c>
      <c r="Y118" s="70">
        <f t="shared" ref="Y118:AJ118" si="14">SUM(Y18:Y117)</f>
        <v>0</v>
      </c>
      <c r="Z118" s="70">
        <f t="shared" si="14"/>
        <v>0</v>
      </c>
      <c r="AA118" s="70">
        <f t="shared" si="14"/>
        <v>0</v>
      </c>
      <c r="AB118" s="70">
        <f t="shared" si="14"/>
        <v>0</v>
      </c>
      <c r="AC118" s="70">
        <f t="shared" si="14"/>
        <v>0</v>
      </c>
      <c r="AD118" s="70">
        <f t="shared" si="14"/>
        <v>0</v>
      </c>
      <c r="AE118" s="70">
        <f t="shared" si="14"/>
        <v>0</v>
      </c>
      <c r="AF118" s="70">
        <f t="shared" si="14"/>
        <v>0</v>
      </c>
      <c r="AG118" s="79"/>
      <c r="AH118" s="79">
        <v>0</v>
      </c>
      <c r="AI118" s="79">
        <f t="shared" si="14"/>
        <v>0</v>
      </c>
      <c r="AJ118" s="70">
        <f t="shared" si="14"/>
        <v>0</v>
      </c>
      <c r="AK118" s="79"/>
      <c r="AL118" s="71">
        <f>SUM(AL18:AL117)</f>
        <v>0</v>
      </c>
    </row>
    <row r="119" spans="1:38" ht="15.75" thickTop="1" x14ac:dyDescent="0.25"/>
  </sheetData>
  <sheetProtection sheet="1" objects="1" scenarios="1"/>
  <mergeCells count="19">
    <mergeCell ref="A11:B11"/>
    <mergeCell ref="Z1:AL3"/>
    <mergeCell ref="Z4:AL4"/>
    <mergeCell ref="A6:B6"/>
    <mergeCell ref="A7:B7"/>
    <mergeCell ref="A10:B10"/>
    <mergeCell ref="AK15:AK17"/>
    <mergeCell ref="AL15:AL17"/>
    <mergeCell ref="A13:B13"/>
    <mergeCell ref="C15:C17"/>
    <mergeCell ref="D15:D17"/>
    <mergeCell ref="E15:E17"/>
    <mergeCell ref="F15:F17"/>
    <mergeCell ref="G15:G17"/>
    <mergeCell ref="A118:D118"/>
    <mergeCell ref="AG15:AG17"/>
    <mergeCell ref="AH15:AH17"/>
    <mergeCell ref="AI15:AI17"/>
    <mergeCell ref="AJ15:AJ17"/>
  </mergeCells>
  <dataValidations count="3">
    <dataValidation type="list" allowBlank="1" showInputMessage="1" showErrorMessage="1" sqref="C13" xr:uid="{6C6FA6B6-C76D-42C9-8D9C-5443A74CC698}">
      <formula1>"Covered Period, Alternative Covered Period"</formula1>
    </dataValidation>
    <dataValidation type="list" allowBlank="1" showInputMessage="1" showErrorMessage="1" sqref="F18:F117" xr:uid="{61D4F193-6EF2-4BD2-8D6B-F55E9A1A6D60}">
      <formula1>"Salaried, Hourly"</formula1>
    </dataValidation>
    <dataValidation type="list" allowBlank="1" showInputMessage="1" showErrorMessage="1" sqref="AK18:AK117 G18:G117" xr:uid="{A8459D97-E269-4C79-961E-7E566D07518F}">
      <formula1>"Yes, No"</formula1>
    </dataValidation>
  </dataValidations>
  <pageMargins left="0.7" right="0.7" top="0.75" bottom="0.75" header="0.3" footer="0.3"/>
  <pageSetup paperSize="5" scale="2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2FFD2-3E46-49D7-B6BD-69732EC654E9}">
  <dimension ref="A1:BN125"/>
  <sheetViews>
    <sheetView showGridLines="0" topLeftCell="G1" zoomScale="80" zoomScaleNormal="80" workbookViewId="0">
      <pane ySplit="6" topLeftCell="A81" activePane="bottomLeft" state="frozen"/>
      <selection pane="bottomLeft" activeCell="AC1" sqref="AC1:BL1048576"/>
    </sheetView>
  </sheetViews>
  <sheetFormatPr defaultRowHeight="15" x14ac:dyDescent="0.25"/>
  <cols>
    <col min="1" max="1" width="31.5703125" customWidth="1"/>
    <col min="2" max="18" width="14.7109375" style="34" customWidth="1"/>
    <col min="19" max="27" width="12.7109375" style="34" customWidth="1"/>
    <col min="28" max="28" width="30" customWidth="1"/>
    <col min="29" max="30" width="9.140625" hidden="1" customWidth="1"/>
    <col min="31" max="31" width="8.140625" hidden="1" customWidth="1"/>
    <col min="32" max="32" width="7.7109375" hidden="1" customWidth="1"/>
    <col min="33" max="33" width="11.28515625" hidden="1" customWidth="1"/>
    <col min="34" max="64" width="9.140625" hidden="1" customWidth="1"/>
  </cols>
  <sheetData>
    <row r="1" spans="1:66" ht="69" customHeight="1" x14ac:dyDescent="0.25">
      <c r="A1" s="45"/>
      <c r="B1" s="45"/>
      <c r="C1" s="45"/>
      <c r="D1" s="45"/>
      <c r="E1" s="45"/>
      <c r="F1" s="45"/>
      <c r="G1" s="45"/>
      <c r="H1" s="45"/>
      <c r="I1" s="45"/>
      <c r="J1" s="45"/>
      <c r="K1" s="45"/>
      <c r="L1" s="45"/>
      <c r="M1" s="45"/>
      <c r="N1" s="45"/>
      <c r="O1" s="45"/>
      <c r="P1" s="45"/>
      <c r="Q1" s="45"/>
      <c r="R1" s="45"/>
      <c r="S1" s="45"/>
      <c r="T1" s="45"/>
      <c r="U1" s="45"/>
      <c r="V1" s="180" t="s">
        <v>56</v>
      </c>
      <c r="W1" s="180"/>
      <c r="X1" s="180"/>
      <c r="Y1" s="180"/>
      <c r="Z1" s="180"/>
      <c r="AA1" s="180"/>
      <c r="AB1" s="180"/>
    </row>
    <row r="4" spans="1:66" ht="18" customHeight="1" x14ac:dyDescent="0.25">
      <c r="B4" s="38" t="s">
        <v>3</v>
      </c>
      <c r="C4" s="38" t="s">
        <v>4</v>
      </c>
      <c r="D4" s="38" t="s">
        <v>5</v>
      </c>
      <c r="E4" s="38" t="s">
        <v>6</v>
      </c>
      <c r="F4" s="38" t="s">
        <v>7</v>
      </c>
      <c r="G4" s="38" t="s">
        <v>8</v>
      </c>
      <c r="H4" s="38" t="s">
        <v>9</v>
      </c>
      <c r="I4" s="38" t="s">
        <v>10</v>
      </c>
      <c r="J4" s="38" t="s">
        <v>213</v>
      </c>
      <c r="K4" s="38" t="s">
        <v>214</v>
      </c>
      <c r="L4" s="38" t="s">
        <v>215</v>
      </c>
      <c r="M4" s="38" t="s">
        <v>216</v>
      </c>
      <c r="N4" s="38" t="s">
        <v>217</v>
      </c>
      <c r="O4" s="38" t="s">
        <v>218</v>
      </c>
      <c r="P4" s="38" t="s">
        <v>219</v>
      </c>
      <c r="Q4" s="38" t="s">
        <v>220</v>
      </c>
      <c r="R4" s="38" t="s">
        <v>221</v>
      </c>
      <c r="S4" s="38" t="s">
        <v>222</v>
      </c>
      <c r="T4" s="38" t="s">
        <v>223</v>
      </c>
      <c r="U4" s="38" t="s">
        <v>224</v>
      </c>
      <c r="V4" s="38" t="s">
        <v>225</v>
      </c>
      <c r="W4" s="38" t="s">
        <v>226</v>
      </c>
      <c r="X4" s="38" t="s">
        <v>227</v>
      </c>
      <c r="Y4" s="38" t="s">
        <v>228</v>
      </c>
      <c r="Z4" s="194" t="s">
        <v>27</v>
      </c>
      <c r="AA4" s="194" t="s">
        <v>74</v>
      </c>
      <c r="AB4" s="194" t="s">
        <v>102</v>
      </c>
    </row>
    <row r="5" spans="1:66" ht="18" customHeight="1" x14ac:dyDescent="0.25">
      <c r="A5" s="35" t="s">
        <v>17</v>
      </c>
      <c r="B5" s="39">
        <f>+'Employee Compensation 24 Week'!H16</f>
        <v>0</v>
      </c>
      <c r="C5" s="39">
        <f>+B5+7</f>
        <v>7</v>
      </c>
      <c r="D5" s="39">
        <f t="shared" ref="D5:Y5" si="0">+C5+7</f>
        <v>14</v>
      </c>
      <c r="E5" s="39">
        <f t="shared" si="0"/>
        <v>21</v>
      </c>
      <c r="F5" s="39">
        <f t="shared" si="0"/>
        <v>28</v>
      </c>
      <c r="G5" s="39">
        <f t="shared" si="0"/>
        <v>35</v>
      </c>
      <c r="H5" s="39">
        <f t="shared" si="0"/>
        <v>42</v>
      </c>
      <c r="I5" s="39">
        <f t="shared" si="0"/>
        <v>49</v>
      </c>
      <c r="J5" s="39">
        <f t="shared" si="0"/>
        <v>56</v>
      </c>
      <c r="K5" s="39">
        <f t="shared" si="0"/>
        <v>63</v>
      </c>
      <c r="L5" s="39">
        <f t="shared" si="0"/>
        <v>70</v>
      </c>
      <c r="M5" s="39">
        <f t="shared" si="0"/>
        <v>77</v>
      </c>
      <c r="N5" s="39">
        <f t="shared" si="0"/>
        <v>84</v>
      </c>
      <c r="O5" s="39">
        <f t="shared" si="0"/>
        <v>91</v>
      </c>
      <c r="P5" s="39">
        <f t="shared" si="0"/>
        <v>98</v>
      </c>
      <c r="Q5" s="39">
        <f t="shared" si="0"/>
        <v>105</v>
      </c>
      <c r="R5" s="39">
        <f t="shared" ref="R5" si="1">+Q5+7</f>
        <v>112</v>
      </c>
      <c r="S5" s="39">
        <f t="shared" si="0"/>
        <v>119</v>
      </c>
      <c r="T5" s="39">
        <f t="shared" si="0"/>
        <v>126</v>
      </c>
      <c r="U5" s="39">
        <f t="shared" si="0"/>
        <v>133</v>
      </c>
      <c r="V5" s="39">
        <f t="shared" si="0"/>
        <v>140</v>
      </c>
      <c r="W5" s="39">
        <f t="shared" si="0"/>
        <v>147</v>
      </c>
      <c r="X5" s="39">
        <f t="shared" si="0"/>
        <v>154</v>
      </c>
      <c r="Y5" s="39">
        <f t="shared" si="0"/>
        <v>161</v>
      </c>
      <c r="Z5" s="195"/>
      <c r="AA5" s="195"/>
      <c r="AB5" s="195"/>
      <c r="AE5" s="193" t="s">
        <v>207</v>
      </c>
      <c r="AF5" s="193"/>
      <c r="AG5" s="193"/>
      <c r="AH5" s="193"/>
      <c r="AI5" s="193" t="s">
        <v>208</v>
      </c>
      <c r="AJ5" s="193"/>
      <c r="AK5" s="193"/>
      <c r="AL5" s="193"/>
      <c r="AO5" s="193" t="s">
        <v>231</v>
      </c>
      <c r="AP5" s="193"/>
      <c r="AQ5" s="193"/>
      <c r="AR5" s="193"/>
      <c r="AS5" s="193"/>
      <c r="AT5" s="193"/>
      <c r="AU5" s="193"/>
      <c r="AV5" s="193"/>
      <c r="AW5" s="193"/>
      <c r="AX5" s="193"/>
      <c r="AY5" s="193"/>
      <c r="AZ5" s="193"/>
      <c r="BA5" s="193"/>
      <c r="BB5" s="193"/>
      <c r="BC5" s="193"/>
      <c r="BD5" s="193"/>
      <c r="BE5" s="193"/>
      <c r="BF5" s="193"/>
      <c r="BG5" s="193"/>
      <c r="BH5" s="193"/>
      <c r="BI5" s="193"/>
      <c r="BJ5" s="193"/>
      <c r="BK5" s="193"/>
      <c r="BL5" s="193"/>
    </row>
    <row r="6" spans="1:66" ht="18" customHeight="1" x14ac:dyDescent="0.25">
      <c r="A6" s="35" t="s">
        <v>18</v>
      </c>
      <c r="B6" s="39">
        <f>+B5+6</f>
        <v>6</v>
      </c>
      <c r="C6" s="39">
        <f t="shared" ref="C6:Y6" si="2">+C5+6</f>
        <v>13</v>
      </c>
      <c r="D6" s="39">
        <f t="shared" si="2"/>
        <v>20</v>
      </c>
      <c r="E6" s="39">
        <f t="shared" si="2"/>
        <v>27</v>
      </c>
      <c r="F6" s="39">
        <f t="shared" si="2"/>
        <v>34</v>
      </c>
      <c r="G6" s="39">
        <f t="shared" si="2"/>
        <v>41</v>
      </c>
      <c r="H6" s="39">
        <f t="shared" si="2"/>
        <v>48</v>
      </c>
      <c r="I6" s="39">
        <f t="shared" si="2"/>
        <v>55</v>
      </c>
      <c r="J6" s="39">
        <f t="shared" si="2"/>
        <v>62</v>
      </c>
      <c r="K6" s="39">
        <f t="shared" si="2"/>
        <v>69</v>
      </c>
      <c r="L6" s="39">
        <f t="shared" si="2"/>
        <v>76</v>
      </c>
      <c r="M6" s="39">
        <f t="shared" si="2"/>
        <v>83</v>
      </c>
      <c r="N6" s="39">
        <f t="shared" si="2"/>
        <v>90</v>
      </c>
      <c r="O6" s="39">
        <f t="shared" si="2"/>
        <v>97</v>
      </c>
      <c r="P6" s="39">
        <f t="shared" si="2"/>
        <v>104</v>
      </c>
      <c r="Q6" s="39">
        <f t="shared" si="2"/>
        <v>111</v>
      </c>
      <c r="R6" s="39">
        <f t="shared" si="2"/>
        <v>118</v>
      </c>
      <c r="S6" s="39">
        <f t="shared" si="2"/>
        <v>125</v>
      </c>
      <c r="T6" s="39">
        <f t="shared" si="2"/>
        <v>132</v>
      </c>
      <c r="U6" s="39">
        <f t="shared" si="2"/>
        <v>139</v>
      </c>
      <c r="V6" s="39">
        <f t="shared" si="2"/>
        <v>146</v>
      </c>
      <c r="W6" s="39">
        <f t="shared" si="2"/>
        <v>153</v>
      </c>
      <c r="X6" s="39">
        <f t="shared" si="2"/>
        <v>160</v>
      </c>
      <c r="Y6" s="39">
        <f t="shared" si="2"/>
        <v>167</v>
      </c>
      <c r="Z6" s="195"/>
      <c r="AA6" s="195"/>
      <c r="AB6" s="195"/>
      <c r="AD6" t="s">
        <v>202</v>
      </c>
      <c r="AE6" t="s">
        <v>203</v>
      </c>
      <c r="AF6" t="s">
        <v>204</v>
      </c>
      <c r="AG6" t="s">
        <v>205</v>
      </c>
      <c r="AH6" t="s">
        <v>206</v>
      </c>
      <c r="AI6" t="s">
        <v>203</v>
      </c>
      <c r="AJ6" t="s">
        <v>204</v>
      </c>
      <c r="AK6" t="s">
        <v>205</v>
      </c>
      <c r="AL6" t="s">
        <v>206</v>
      </c>
      <c r="AO6">
        <v>1</v>
      </c>
      <c r="AP6">
        <f>+AO6+1</f>
        <v>2</v>
      </c>
      <c r="AQ6">
        <f t="shared" ref="AQ6:BK6" si="3">+AP6+1</f>
        <v>3</v>
      </c>
      <c r="AR6">
        <f t="shared" si="3"/>
        <v>4</v>
      </c>
      <c r="AS6">
        <f t="shared" si="3"/>
        <v>5</v>
      </c>
      <c r="AT6">
        <f t="shared" si="3"/>
        <v>6</v>
      </c>
      <c r="AU6">
        <f t="shared" si="3"/>
        <v>7</v>
      </c>
      <c r="AV6">
        <f t="shared" si="3"/>
        <v>8</v>
      </c>
      <c r="AW6">
        <f t="shared" si="3"/>
        <v>9</v>
      </c>
      <c r="AX6">
        <f t="shared" si="3"/>
        <v>10</v>
      </c>
      <c r="AY6">
        <f t="shared" si="3"/>
        <v>11</v>
      </c>
      <c r="AZ6">
        <f t="shared" si="3"/>
        <v>12</v>
      </c>
      <c r="BA6">
        <f t="shared" si="3"/>
        <v>13</v>
      </c>
      <c r="BB6">
        <f t="shared" si="3"/>
        <v>14</v>
      </c>
      <c r="BC6">
        <f t="shared" si="3"/>
        <v>15</v>
      </c>
      <c r="BD6">
        <f t="shared" si="3"/>
        <v>16</v>
      </c>
      <c r="BE6">
        <f t="shared" si="3"/>
        <v>17</v>
      </c>
      <c r="BF6">
        <f t="shared" si="3"/>
        <v>18</v>
      </c>
      <c r="BG6">
        <f t="shared" si="3"/>
        <v>19</v>
      </c>
      <c r="BH6">
        <f t="shared" si="3"/>
        <v>20</v>
      </c>
      <c r="BI6">
        <f t="shared" si="3"/>
        <v>21</v>
      </c>
      <c r="BJ6">
        <f t="shared" si="3"/>
        <v>22</v>
      </c>
      <c r="BK6">
        <f t="shared" si="3"/>
        <v>23</v>
      </c>
      <c r="BL6">
        <f>+BK6+1</f>
        <v>24</v>
      </c>
    </row>
    <row r="7" spans="1:66" x14ac:dyDescent="0.25">
      <c r="A7" s="172" t="str">
        <f>+'Employee Compensation 24 Week'!A18</f>
        <v>&lt;employee name&gt;</v>
      </c>
      <c r="B7" s="40">
        <v>0</v>
      </c>
      <c r="C7" s="40">
        <v>0</v>
      </c>
      <c r="D7" s="40">
        <v>0</v>
      </c>
      <c r="E7" s="40">
        <v>0</v>
      </c>
      <c r="F7" s="40">
        <v>0</v>
      </c>
      <c r="G7" s="40">
        <v>0</v>
      </c>
      <c r="H7" s="40">
        <v>0</v>
      </c>
      <c r="I7" s="40">
        <v>0</v>
      </c>
      <c r="J7" s="40">
        <v>0</v>
      </c>
      <c r="K7" s="40">
        <v>0</v>
      </c>
      <c r="L7" s="40">
        <v>0</v>
      </c>
      <c r="M7" s="40">
        <v>0</v>
      </c>
      <c r="N7" s="40">
        <v>0</v>
      </c>
      <c r="O7" s="40">
        <v>0</v>
      </c>
      <c r="P7" s="40">
        <v>0</v>
      </c>
      <c r="Q7" s="40">
        <v>0</v>
      </c>
      <c r="R7" s="40">
        <v>0</v>
      </c>
      <c r="S7" s="40">
        <v>0</v>
      </c>
      <c r="T7" s="40">
        <v>0</v>
      </c>
      <c r="U7" s="40">
        <v>0</v>
      </c>
      <c r="V7" s="40">
        <v>0</v>
      </c>
      <c r="W7" s="40">
        <v>0</v>
      </c>
      <c r="X7" s="40">
        <v>0</v>
      </c>
      <c r="Y7" s="40">
        <v>0</v>
      </c>
      <c r="Z7" s="106">
        <f>IFERROR(IF(ROUND((HLOOKUP($Y$109,$AO$6:$BL$106,AC7,FALSE))/40,2)&gt;=1,1,ROUND(HLOOKUP($Y$109,$AO$6:$BL$106,AC7,FALSE)/40,1)),0)</f>
        <v>0</v>
      </c>
      <c r="AA7" s="106">
        <f>IF(Z7&gt;0,IF(((HLOOKUP($Y$109,$AO$6:$BL$106,AC7,FALSE))/40)&gt;=1,1,0.5),0)</f>
        <v>0</v>
      </c>
      <c r="AB7" s="40"/>
      <c r="AC7">
        <v>2</v>
      </c>
      <c r="AD7" s="33">
        <f>+'Employee Compensation 24 Week'!G18</f>
        <v>0</v>
      </c>
      <c r="AE7" s="163">
        <f>IF(AB7="Yes",VLOOKUP(A7,'Prior Period FTE Calculation'!$A$10:$AK$109,36,FALSE),0)</f>
        <v>0</v>
      </c>
      <c r="AF7">
        <f>IF(AB7="Yes",VLOOKUP(A7,'Prior Period FTE Calculation'!$A$10:$AK$109,37,FALSE),0)</f>
        <v>0</v>
      </c>
      <c r="AG7">
        <f>IF(AB7="Yes",IF(AE7&gt;0,IF(AE7&lt;1,0.5,IF(AE7&gt;=1,1,0)),0),0)</f>
        <v>0</v>
      </c>
      <c r="AH7">
        <f>IF(AB7="Yes",IF(AF7&gt;0,IF(AF7&lt;1,0.5,IF(AF7&gt;=1,1,0)),0),0)</f>
        <v>0</v>
      </c>
      <c r="AI7" s="162">
        <f>+AE7-Z7</f>
        <v>0</v>
      </c>
      <c r="AJ7" s="33">
        <f>+AF7-Z7</f>
        <v>0</v>
      </c>
      <c r="AK7" s="33">
        <f>+AG7-AA7</f>
        <v>0</v>
      </c>
      <c r="AL7" s="165">
        <f>+AH7-AA7</f>
        <v>0</v>
      </c>
      <c r="AO7" s="33">
        <f>+B7</f>
        <v>0</v>
      </c>
      <c r="AP7" s="33">
        <f>AVERAGE($B7:C7)</f>
        <v>0</v>
      </c>
      <c r="AQ7" s="33">
        <f>AVERAGE($B7:D7)</f>
        <v>0</v>
      </c>
      <c r="AR7" s="33">
        <f>AVERAGE($B7:E7)</f>
        <v>0</v>
      </c>
      <c r="AS7" s="33">
        <f>AVERAGE($B7:F7)</f>
        <v>0</v>
      </c>
      <c r="AT7" s="33">
        <f>AVERAGE($B7:G7)</f>
        <v>0</v>
      </c>
      <c r="AU7" s="33">
        <f>AVERAGE($B7:H7)</f>
        <v>0</v>
      </c>
      <c r="AV7" s="33">
        <f>AVERAGE($B7:I7)</f>
        <v>0</v>
      </c>
      <c r="AW7" s="33">
        <f>AVERAGE($B7:J7)</f>
        <v>0</v>
      </c>
      <c r="AX7" s="33">
        <f>AVERAGE($B7:K7)</f>
        <v>0</v>
      </c>
      <c r="AY7" s="33">
        <f>AVERAGE($B7:L7)</f>
        <v>0</v>
      </c>
      <c r="AZ7" s="33">
        <f>AVERAGE($B7:M7)</f>
        <v>0</v>
      </c>
      <c r="BA7" s="33">
        <f>AVERAGE($B7:N7)</f>
        <v>0</v>
      </c>
      <c r="BB7" s="33">
        <f>AVERAGE($B7:O7)</f>
        <v>0</v>
      </c>
      <c r="BC7" s="33">
        <f>AVERAGE($B7:P7)</f>
        <v>0</v>
      </c>
      <c r="BD7" s="33">
        <f>AVERAGE($B7:Q7)</f>
        <v>0</v>
      </c>
      <c r="BE7" s="33">
        <f>AVERAGE($B7:R7)</f>
        <v>0</v>
      </c>
      <c r="BF7" s="33">
        <f>AVERAGE($B7:S7)</f>
        <v>0</v>
      </c>
      <c r="BG7" s="33">
        <f>AVERAGE($B7:T7)</f>
        <v>0</v>
      </c>
      <c r="BH7" s="33">
        <f>AVERAGE($B7:U7)</f>
        <v>0</v>
      </c>
      <c r="BI7" s="33">
        <f>AVERAGE($B7:V7)</f>
        <v>0</v>
      </c>
      <c r="BJ7" s="33">
        <f>AVERAGE($B7:W7)</f>
        <v>0</v>
      </c>
      <c r="BK7" s="33">
        <f>AVERAGE($B7:X7)</f>
        <v>0</v>
      </c>
      <c r="BL7" s="33">
        <f>AVERAGE($B7:Y7)</f>
        <v>0</v>
      </c>
      <c r="BM7" s="167"/>
      <c r="BN7" s="33"/>
    </row>
    <row r="8" spans="1:66" x14ac:dyDescent="0.25">
      <c r="A8" s="172" t="str">
        <f>+'Employee Compensation 24 Week'!A19</f>
        <v>&lt;employee name&gt;</v>
      </c>
      <c r="B8" s="40">
        <v>0</v>
      </c>
      <c r="C8" s="40">
        <v>0</v>
      </c>
      <c r="D8" s="40">
        <v>0</v>
      </c>
      <c r="E8" s="40">
        <v>0</v>
      </c>
      <c r="F8" s="40">
        <v>0</v>
      </c>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106">
        <f t="shared" ref="Z8:Z71" si="4">IFERROR(IF(ROUND((HLOOKUP($Y$109,$AO$6:$BL$106,AC8,FALSE))/40,2)&gt;=1,1,ROUND(HLOOKUP($Y$109,$AO$6:$BL$106,AC8,FALSE)/40,1)),0)</f>
        <v>0</v>
      </c>
      <c r="AA8" s="106">
        <f t="shared" ref="AA8:AA71" si="5">IF(Z8&gt;0,IF(((HLOOKUP($Y$109,$AO$6:$BL$106,AC8,FALSE))/40)&gt;=1,1,0.5),0)</f>
        <v>0</v>
      </c>
      <c r="AB8" s="40"/>
      <c r="AC8">
        <f>+AC7+1</f>
        <v>3</v>
      </c>
      <c r="AD8" s="33">
        <f>+'Employee Compensation 24 Week'!G19</f>
        <v>0</v>
      </c>
      <c r="AE8" s="163">
        <f>IF(AB8="Yes",VLOOKUP(A8,'Prior Period FTE Calculation'!$A$10:$AK$109,36,FALSE),0)</f>
        <v>0</v>
      </c>
      <c r="AF8">
        <f>IF(AB8="Yes",VLOOKUP(A8,'Prior Period FTE Calculation'!$A$10:$AK$109,37,FALSE),0)</f>
        <v>0</v>
      </c>
      <c r="AG8">
        <f t="shared" ref="AG8:AG71" si="6">IF(AB8="Yes",IF(AE8&gt;0,IF(AE8&lt;1,0.5,IF(AE8&gt;=1,1,0)),0),0)</f>
        <v>0</v>
      </c>
      <c r="AH8">
        <f t="shared" ref="AH8:AH71" si="7">IF(AB8="Yes",IF(AF8&gt;0,IF(AF8&lt;1,0.5,IF(AF8&gt;=1,1,0)),0),0)</f>
        <v>0</v>
      </c>
      <c r="AI8" s="163">
        <f t="shared" ref="AI8:AI71" si="8">+AE8-Z8</f>
        <v>0</v>
      </c>
      <c r="AJ8" s="33">
        <f t="shared" ref="AJ8:AK71" si="9">+AF8-Z8</f>
        <v>0</v>
      </c>
      <c r="AK8" s="33">
        <f t="shared" si="9"/>
        <v>0</v>
      </c>
      <c r="AL8" s="165">
        <f t="shared" ref="AL8:AL71" si="10">+AH8-AA8</f>
        <v>0</v>
      </c>
      <c r="AO8" s="33">
        <f t="shared" ref="AO8:AO10" si="11">+B8</f>
        <v>0</v>
      </c>
      <c r="AP8" s="33">
        <f>AVERAGE($B8:C8)</f>
        <v>0</v>
      </c>
      <c r="AQ8" s="33">
        <f>AVERAGE($B8:D8)</f>
        <v>0</v>
      </c>
      <c r="AR8" s="33">
        <f>AVERAGE($B8:E8)</f>
        <v>0</v>
      </c>
      <c r="AS8" s="33">
        <f>AVERAGE($B8:F8)</f>
        <v>0</v>
      </c>
      <c r="AT8" s="33">
        <f>AVERAGE($B8:G8)</f>
        <v>0</v>
      </c>
      <c r="AU8" s="33">
        <f>AVERAGE($B8:H8)</f>
        <v>0</v>
      </c>
      <c r="AV8" s="33">
        <f>AVERAGE($B8:I8)</f>
        <v>0</v>
      </c>
      <c r="AW8" s="33">
        <f>AVERAGE($B8:J8)</f>
        <v>0</v>
      </c>
      <c r="AX8" s="33">
        <f>AVERAGE($B8:K8)</f>
        <v>0</v>
      </c>
      <c r="AY8" s="33">
        <f>AVERAGE($B8:L8)</f>
        <v>0</v>
      </c>
      <c r="AZ8" s="33">
        <f>AVERAGE($B8:M8)</f>
        <v>0</v>
      </c>
      <c r="BA8" s="33">
        <f>AVERAGE($B8:N8)</f>
        <v>0</v>
      </c>
      <c r="BB8" s="33">
        <f>AVERAGE($B8:O8)</f>
        <v>0</v>
      </c>
      <c r="BC8" s="33">
        <f>AVERAGE($B8:P8)</f>
        <v>0</v>
      </c>
      <c r="BD8" s="33">
        <f>AVERAGE($B8:Q8)</f>
        <v>0</v>
      </c>
      <c r="BE8" s="33">
        <f>AVERAGE($B8:R8)</f>
        <v>0</v>
      </c>
      <c r="BF8" s="33">
        <f>AVERAGE($B8:S8)</f>
        <v>0</v>
      </c>
      <c r="BG8" s="33">
        <f>AVERAGE($B8:T8)</f>
        <v>0</v>
      </c>
      <c r="BH8" s="33">
        <f>AVERAGE($B8:U8)</f>
        <v>0</v>
      </c>
      <c r="BI8" s="33">
        <f>AVERAGE($B8:V8)</f>
        <v>0</v>
      </c>
      <c r="BJ8" s="33">
        <f>AVERAGE($B8:W8)</f>
        <v>0</v>
      </c>
      <c r="BK8" s="33">
        <f>AVERAGE($B8:X8)</f>
        <v>0</v>
      </c>
      <c r="BL8" s="33">
        <f>AVERAGE($B8:Y8)</f>
        <v>0</v>
      </c>
    </row>
    <row r="9" spans="1:66" x14ac:dyDescent="0.25">
      <c r="A9" s="172" t="str">
        <f>+'Employee Compensation 24 Week'!A20</f>
        <v>&lt;employee name&gt;</v>
      </c>
      <c r="B9" s="40">
        <v>0</v>
      </c>
      <c r="C9" s="40">
        <v>0</v>
      </c>
      <c r="D9" s="40">
        <v>0</v>
      </c>
      <c r="E9" s="40">
        <v>0</v>
      </c>
      <c r="F9" s="40">
        <v>0</v>
      </c>
      <c r="G9" s="40">
        <v>0</v>
      </c>
      <c r="H9" s="40">
        <v>0</v>
      </c>
      <c r="I9" s="40">
        <v>0</v>
      </c>
      <c r="J9" s="40">
        <v>0</v>
      </c>
      <c r="K9" s="40">
        <v>0</v>
      </c>
      <c r="L9" s="40">
        <v>0</v>
      </c>
      <c r="M9" s="40">
        <v>0</v>
      </c>
      <c r="N9" s="40">
        <v>0</v>
      </c>
      <c r="O9" s="40">
        <v>0</v>
      </c>
      <c r="P9" s="40">
        <v>0</v>
      </c>
      <c r="Q9" s="40">
        <v>0</v>
      </c>
      <c r="R9" s="40">
        <v>0</v>
      </c>
      <c r="S9" s="40">
        <v>0</v>
      </c>
      <c r="T9" s="40">
        <v>0</v>
      </c>
      <c r="U9" s="40">
        <v>0</v>
      </c>
      <c r="V9" s="40">
        <v>0</v>
      </c>
      <c r="W9" s="40">
        <v>0</v>
      </c>
      <c r="X9" s="40">
        <v>0</v>
      </c>
      <c r="Y9" s="40">
        <v>0</v>
      </c>
      <c r="Z9" s="106">
        <f t="shared" si="4"/>
        <v>0</v>
      </c>
      <c r="AA9" s="106">
        <f t="shared" si="5"/>
        <v>0</v>
      </c>
      <c r="AB9" s="40"/>
      <c r="AC9">
        <f>+AC8+1</f>
        <v>4</v>
      </c>
      <c r="AD9" s="33">
        <f>+'Employee Compensation 24 Week'!G20</f>
        <v>0</v>
      </c>
      <c r="AE9" s="163">
        <f>IF(AB9="Yes",VLOOKUP(A9,'Prior Period FTE Calculation'!$A$10:$AK$109,36,FALSE),0)</f>
        <v>0</v>
      </c>
      <c r="AF9">
        <f>IF(AB9="Yes",VLOOKUP(A9,'Prior Period FTE Calculation'!$A$10:$AK$109,37,FALSE),0)</f>
        <v>0</v>
      </c>
      <c r="AG9">
        <f t="shared" si="6"/>
        <v>0</v>
      </c>
      <c r="AH9">
        <f t="shared" si="7"/>
        <v>0</v>
      </c>
      <c r="AI9" s="164">
        <f t="shared" si="8"/>
        <v>0</v>
      </c>
      <c r="AJ9" s="33">
        <f t="shared" si="9"/>
        <v>0</v>
      </c>
      <c r="AK9" s="33">
        <f t="shared" si="9"/>
        <v>0</v>
      </c>
      <c r="AL9" s="165">
        <f t="shared" si="10"/>
        <v>0</v>
      </c>
      <c r="AO9" s="33">
        <f t="shared" si="11"/>
        <v>0</v>
      </c>
      <c r="AP9" s="33">
        <f>AVERAGE($B9:C9)</f>
        <v>0</v>
      </c>
      <c r="AQ9" s="33">
        <f>AVERAGE($B9:D9)</f>
        <v>0</v>
      </c>
      <c r="AR9" s="33">
        <f>AVERAGE($B9:E9)</f>
        <v>0</v>
      </c>
      <c r="AS9" s="33">
        <f>AVERAGE($B9:F9)</f>
        <v>0</v>
      </c>
      <c r="AT9" s="33">
        <f>AVERAGE($B9:G9)</f>
        <v>0</v>
      </c>
      <c r="AU9" s="33">
        <f>AVERAGE($B9:H9)</f>
        <v>0</v>
      </c>
      <c r="AV9" s="33">
        <f>AVERAGE($B9:I9)</f>
        <v>0</v>
      </c>
      <c r="AW9" s="33">
        <f>AVERAGE($B9:J9)</f>
        <v>0</v>
      </c>
      <c r="AX9" s="33">
        <f>AVERAGE($B9:K9)</f>
        <v>0</v>
      </c>
      <c r="AY9" s="33">
        <f>AVERAGE($B9:L9)</f>
        <v>0</v>
      </c>
      <c r="AZ9" s="33">
        <f>AVERAGE($B9:M9)</f>
        <v>0</v>
      </c>
      <c r="BA9" s="33">
        <f>AVERAGE($B9:N9)</f>
        <v>0</v>
      </c>
      <c r="BB9" s="33">
        <f>AVERAGE($B9:O9)</f>
        <v>0</v>
      </c>
      <c r="BC9" s="33">
        <f>AVERAGE($B9:P9)</f>
        <v>0</v>
      </c>
      <c r="BD9" s="33">
        <f>AVERAGE($B9:Q9)</f>
        <v>0</v>
      </c>
      <c r="BE9" s="33">
        <f>AVERAGE($B9:R9)</f>
        <v>0</v>
      </c>
      <c r="BF9" s="33">
        <f>AVERAGE($B9:S9)</f>
        <v>0</v>
      </c>
      <c r="BG9" s="33">
        <f>AVERAGE($B9:T9)</f>
        <v>0</v>
      </c>
      <c r="BH9" s="33">
        <f>AVERAGE($B9:U9)</f>
        <v>0</v>
      </c>
      <c r="BI9" s="33">
        <f>AVERAGE($B9:V9)</f>
        <v>0</v>
      </c>
      <c r="BJ9" s="33">
        <f>AVERAGE($B9:W9)</f>
        <v>0</v>
      </c>
      <c r="BK9" s="33">
        <f>AVERAGE($B9:X9)</f>
        <v>0</v>
      </c>
      <c r="BL9" s="33">
        <f>AVERAGE($B9:Y9)</f>
        <v>0</v>
      </c>
    </row>
    <row r="10" spans="1:66" x14ac:dyDescent="0.25">
      <c r="A10" s="172" t="str">
        <f>+'Employee Compensation 24 Week'!A21</f>
        <v>&lt;employee name&gt;</v>
      </c>
      <c r="B10" s="40">
        <v>0</v>
      </c>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106">
        <f t="shared" si="4"/>
        <v>0</v>
      </c>
      <c r="AA10" s="106">
        <f t="shared" si="5"/>
        <v>0</v>
      </c>
      <c r="AB10" s="40"/>
      <c r="AC10">
        <f t="shared" ref="AC10:AC73" si="12">+AC9+1</f>
        <v>5</v>
      </c>
      <c r="AD10" s="33">
        <f>+'Employee Compensation 24 Week'!G21</f>
        <v>0</v>
      </c>
      <c r="AE10" s="163">
        <f>IF(AB10="Yes",VLOOKUP(A10,'Prior Period FTE Calculation'!$A$10:$AK$109,36,FALSE),0)</f>
        <v>0</v>
      </c>
      <c r="AF10">
        <f>IF(AB10="Yes",VLOOKUP(A10,'Prior Period FTE Calculation'!$A$10:$AK$109,37,FALSE),0)</f>
        <v>0</v>
      </c>
      <c r="AG10">
        <f t="shared" si="6"/>
        <v>0</v>
      </c>
      <c r="AH10">
        <f t="shared" si="7"/>
        <v>0</v>
      </c>
      <c r="AI10" s="164">
        <f t="shared" si="8"/>
        <v>0</v>
      </c>
      <c r="AJ10" s="33">
        <f t="shared" si="9"/>
        <v>0</v>
      </c>
      <c r="AK10" s="33">
        <f t="shared" si="9"/>
        <v>0</v>
      </c>
      <c r="AL10" s="165">
        <f t="shared" si="10"/>
        <v>0</v>
      </c>
      <c r="AO10" s="33">
        <f t="shared" si="11"/>
        <v>0</v>
      </c>
      <c r="AP10" s="33">
        <f>AVERAGE($B10:C10)</f>
        <v>0</v>
      </c>
      <c r="AQ10" s="33">
        <f>AVERAGE($B10:D10)</f>
        <v>0</v>
      </c>
      <c r="AR10" s="33">
        <f>AVERAGE($B10:E10)</f>
        <v>0</v>
      </c>
      <c r="AS10" s="33">
        <f>AVERAGE($B10:F10)</f>
        <v>0</v>
      </c>
      <c r="AT10" s="33">
        <f>AVERAGE($B10:G10)</f>
        <v>0</v>
      </c>
      <c r="AU10" s="33">
        <f>AVERAGE($B10:H10)</f>
        <v>0</v>
      </c>
      <c r="AV10" s="33">
        <f>AVERAGE($B10:I10)</f>
        <v>0</v>
      </c>
      <c r="AW10" s="33">
        <f>AVERAGE($B10:J10)</f>
        <v>0</v>
      </c>
      <c r="AX10" s="33">
        <f>AVERAGE($B10:K10)</f>
        <v>0</v>
      </c>
      <c r="AY10" s="33">
        <f>AVERAGE($B10:L10)</f>
        <v>0</v>
      </c>
      <c r="AZ10" s="33">
        <f>AVERAGE($B10:M10)</f>
        <v>0</v>
      </c>
      <c r="BA10" s="33">
        <f>AVERAGE($B10:N10)</f>
        <v>0</v>
      </c>
      <c r="BB10" s="33">
        <f>AVERAGE($B10:O10)</f>
        <v>0</v>
      </c>
      <c r="BC10" s="33">
        <f>AVERAGE($B10:P10)</f>
        <v>0</v>
      </c>
      <c r="BD10" s="33">
        <f>AVERAGE($B10:Q10)</f>
        <v>0</v>
      </c>
      <c r="BE10" s="33">
        <f>AVERAGE($B10:R10)</f>
        <v>0</v>
      </c>
      <c r="BF10" s="33">
        <f>AVERAGE($B10:S10)</f>
        <v>0</v>
      </c>
      <c r="BG10" s="33">
        <f>AVERAGE($B10:T10)</f>
        <v>0</v>
      </c>
      <c r="BH10" s="33">
        <f>AVERAGE($B10:U10)</f>
        <v>0</v>
      </c>
      <c r="BI10" s="33">
        <f>AVERAGE($B10:V10)</f>
        <v>0</v>
      </c>
      <c r="BJ10" s="33">
        <f>AVERAGE($B10:W10)</f>
        <v>0</v>
      </c>
      <c r="BK10" s="33">
        <f>AVERAGE($B10:X10)</f>
        <v>0</v>
      </c>
      <c r="BL10" s="33">
        <f>AVERAGE($B10:Y10)</f>
        <v>0</v>
      </c>
    </row>
    <row r="11" spans="1:66" x14ac:dyDescent="0.25">
      <c r="A11" s="172" t="str">
        <f>+'Employee Compensation 24 Week'!A22</f>
        <v>&lt;employee name&gt;</v>
      </c>
      <c r="B11" s="40">
        <v>0</v>
      </c>
      <c r="C11" s="40">
        <v>0</v>
      </c>
      <c r="D11" s="40">
        <v>0</v>
      </c>
      <c r="E11" s="40">
        <v>0</v>
      </c>
      <c r="F11" s="40">
        <v>0</v>
      </c>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0</v>
      </c>
      <c r="Y11" s="40">
        <v>0</v>
      </c>
      <c r="Z11" s="106">
        <f t="shared" si="4"/>
        <v>0</v>
      </c>
      <c r="AA11" s="106">
        <f t="shared" si="5"/>
        <v>0</v>
      </c>
      <c r="AB11" s="40"/>
      <c r="AC11">
        <f t="shared" si="12"/>
        <v>6</v>
      </c>
      <c r="AD11" s="33">
        <f>+'Employee Compensation 24 Week'!G22</f>
        <v>0</v>
      </c>
      <c r="AE11" s="163">
        <f>IF(AB11="Yes",VLOOKUP(A11,'Prior Period FTE Calculation'!$A$10:$AK$109,36,FALSE),0)</f>
        <v>0</v>
      </c>
      <c r="AF11">
        <f>IF(AB11="Yes",VLOOKUP(A11,'Prior Period FTE Calculation'!$A$10:$AK$109,37,FALSE),0)</f>
        <v>0</v>
      </c>
      <c r="AG11">
        <f t="shared" si="6"/>
        <v>0</v>
      </c>
      <c r="AH11">
        <f t="shared" si="7"/>
        <v>0</v>
      </c>
      <c r="AI11" s="164">
        <f t="shared" si="8"/>
        <v>0</v>
      </c>
      <c r="AJ11" s="33">
        <f t="shared" si="9"/>
        <v>0</v>
      </c>
      <c r="AK11" s="33">
        <f t="shared" si="9"/>
        <v>0</v>
      </c>
      <c r="AL11" s="165">
        <f t="shared" si="10"/>
        <v>0</v>
      </c>
      <c r="AO11" s="33">
        <f t="shared" ref="AO11:AO74" si="13">+B11</f>
        <v>0</v>
      </c>
      <c r="AP11" s="33">
        <f>AVERAGE($B11:C11)</f>
        <v>0</v>
      </c>
      <c r="AQ11" s="33">
        <f>AVERAGE($B11:D11)</f>
        <v>0</v>
      </c>
      <c r="AR11" s="33">
        <f>AVERAGE($B11:E11)</f>
        <v>0</v>
      </c>
      <c r="AS11" s="33">
        <f>AVERAGE($B11:F11)</f>
        <v>0</v>
      </c>
      <c r="AT11" s="33">
        <f>AVERAGE($B11:G11)</f>
        <v>0</v>
      </c>
      <c r="AU11" s="33">
        <f>AVERAGE($B11:H11)</f>
        <v>0</v>
      </c>
      <c r="AV11" s="33">
        <f>AVERAGE($B11:I11)</f>
        <v>0</v>
      </c>
      <c r="AW11" s="33">
        <f>AVERAGE($B11:J11)</f>
        <v>0</v>
      </c>
      <c r="AX11" s="33">
        <f>AVERAGE($B11:K11)</f>
        <v>0</v>
      </c>
      <c r="AY11" s="33">
        <f>AVERAGE($B11:L11)</f>
        <v>0</v>
      </c>
      <c r="AZ11" s="33">
        <f>AVERAGE($B11:M11)</f>
        <v>0</v>
      </c>
      <c r="BA11" s="33">
        <f>AVERAGE($B11:N11)</f>
        <v>0</v>
      </c>
      <c r="BB11" s="33">
        <f>AVERAGE($B11:O11)</f>
        <v>0</v>
      </c>
      <c r="BC11" s="33">
        <f>AVERAGE($B11:P11)</f>
        <v>0</v>
      </c>
      <c r="BD11" s="33">
        <f>AVERAGE($B11:Q11)</f>
        <v>0</v>
      </c>
      <c r="BE11" s="33">
        <f>AVERAGE($B11:R11)</f>
        <v>0</v>
      </c>
      <c r="BF11" s="33">
        <f>AVERAGE($B11:S11)</f>
        <v>0</v>
      </c>
      <c r="BG11" s="33">
        <f>AVERAGE($B11:T11)</f>
        <v>0</v>
      </c>
      <c r="BH11" s="33">
        <f>AVERAGE($B11:U11)</f>
        <v>0</v>
      </c>
      <c r="BI11" s="33">
        <f>AVERAGE($B11:V11)</f>
        <v>0</v>
      </c>
      <c r="BJ11" s="33">
        <f>AVERAGE($B11:W11)</f>
        <v>0</v>
      </c>
      <c r="BK11" s="33">
        <f>AVERAGE($B11:X11)</f>
        <v>0</v>
      </c>
      <c r="BL11" s="33">
        <f>AVERAGE($B11:Y11)</f>
        <v>0</v>
      </c>
    </row>
    <row r="12" spans="1:66" x14ac:dyDescent="0.25">
      <c r="A12" s="172" t="str">
        <f>+'Employee Compensation 24 Week'!A23</f>
        <v>&lt;employee name&gt;</v>
      </c>
      <c r="B12" s="40">
        <v>0</v>
      </c>
      <c r="C12" s="40">
        <v>0</v>
      </c>
      <c r="D12" s="40">
        <v>0</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0</v>
      </c>
      <c r="Y12" s="40">
        <v>0</v>
      </c>
      <c r="Z12" s="106">
        <f t="shared" si="4"/>
        <v>0</v>
      </c>
      <c r="AA12" s="106">
        <f t="shared" si="5"/>
        <v>0</v>
      </c>
      <c r="AB12" s="40"/>
      <c r="AC12">
        <f t="shared" si="12"/>
        <v>7</v>
      </c>
      <c r="AD12" s="33">
        <f>+'Employee Compensation 24 Week'!G23</f>
        <v>0</v>
      </c>
      <c r="AE12" s="163">
        <f>IF(AB12="Yes",VLOOKUP(A12,'Prior Period FTE Calculation'!$A$10:$AK$109,36,FALSE),0)</f>
        <v>0</v>
      </c>
      <c r="AF12">
        <f>IF(AB12="Yes",VLOOKUP(A12,'Prior Period FTE Calculation'!$A$10:$AK$109,37,FALSE),0)</f>
        <v>0</v>
      </c>
      <c r="AG12">
        <f t="shared" si="6"/>
        <v>0</v>
      </c>
      <c r="AH12">
        <f t="shared" si="7"/>
        <v>0</v>
      </c>
      <c r="AI12" s="164">
        <f t="shared" si="8"/>
        <v>0</v>
      </c>
      <c r="AJ12" s="33">
        <f t="shared" si="9"/>
        <v>0</v>
      </c>
      <c r="AK12" s="33">
        <f t="shared" si="9"/>
        <v>0</v>
      </c>
      <c r="AL12" s="165">
        <f t="shared" si="10"/>
        <v>0</v>
      </c>
      <c r="AO12" s="33">
        <f t="shared" si="13"/>
        <v>0</v>
      </c>
      <c r="AP12" s="33">
        <f>AVERAGE($B12:C12)</f>
        <v>0</v>
      </c>
      <c r="AQ12" s="33">
        <f>AVERAGE($B12:D12)</f>
        <v>0</v>
      </c>
      <c r="AR12" s="33">
        <f>AVERAGE($B12:E12)</f>
        <v>0</v>
      </c>
      <c r="AS12" s="33">
        <f>AVERAGE($B12:F12)</f>
        <v>0</v>
      </c>
      <c r="AT12" s="33">
        <f>AVERAGE($B12:G12)</f>
        <v>0</v>
      </c>
      <c r="AU12" s="33">
        <f>AVERAGE($B12:H12)</f>
        <v>0</v>
      </c>
      <c r="AV12" s="33">
        <f>AVERAGE($B12:I12)</f>
        <v>0</v>
      </c>
      <c r="AW12" s="33">
        <f>AVERAGE($B12:J12)</f>
        <v>0</v>
      </c>
      <c r="AX12" s="33">
        <f>AVERAGE($B12:K12)</f>
        <v>0</v>
      </c>
      <c r="AY12" s="33">
        <f>AVERAGE($B12:L12)</f>
        <v>0</v>
      </c>
      <c r="AZ12" s="33">
        <f>AVERAGE($B12:M12)</f>
        <v>0</v>
      </c>
      <c r="BA12" s="33">
        <f>AVERAGE($B12:N12)</f>
        <v>0</v>
      </c>
      <c r="BB12" s="33">
        <f>AVERAGE($B12:O12)</f>
        <v>0</v>
      </c>
      <c r="BC12" s="33">
        <f>AVERAGE($B12:P12)</f>
        <v>0</v>
      </c>
      <c r="BD12" s="33">
        <f>AVERAGE($B12:Q12)</f>
        <v>0</v>
      </c>
      <c r="BE12" s="33">
        <f>AVERAGE($B12:R12)</f>
        <v>0</v>
      </c>
      <c r="BF12" s="33">
        <f>AVERAGE($B12:S12)</f>
        <v>0</v>
      </c>
      <c r="BG12" s="33">
        <f>AVERAGE($B12:T12)</f>
        <v>0</v>
      </c>
      <c r="BH12" s="33">
        <f>AVERAGE($B12:U12)</f>
        <v>0</v>
      </c>
      <c r="BI12" s="33">
        <f>AVERAGE($B12:V12)</f>
        <v>0</v>
      </c>
      <c r="BJ12" s="33">
        <f>AVERAGE($B12:W12)</f>
        <v>0</v>
      </c>
      <c r="BK12" s="33">
        <f>AVERAGE($B12:X12)</f>
        <v>0</v>
      </c>
      <c r="BL12" s="33">
        <f>AVERAGE($B12:Y12)</f>
        <v>0</v>
      </c>
    </row>
    <row r="13" spans="1:66" x14ac:dyDescent="0.25">
      <c r="A13" s="172" t="str">
        <f>+'Employee Compensation 24 Week'!A24</f>
        <v>&lt;employee name&gt;</v>
      </c>
      <c r="B13" s="40">
        <v>0</v>
      </c>
      <c r="C13" s="40">
        <v>0</v>
      </c>
      <c r="D13" s="40">
        <v>0</v>
      </c>
      <c r="E13" s="40">
        <v>0</v>
      </c>
      <c r="F13" s="40">
        <v>0</v>
      </c>
      <c r="G13" s="40">
        <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40">
        <v>0</v>
      </c>
      <c r="Y13" s="40">
        <v>0</v>
      </c>
      <c r="Z13" s="106">
        <f t="shared" si="4"/>
        <v>0</v>
      </c>
      <c r="AA13" s="106">
        <f t="shared" si="5"/>
        <v>0</v>
      </c>
      <c r="AB13" s="40"/>
      <c r="AC13">
        <f t="shared" si="12"/>
        <v>8</v>
      </c>
      <c r="AD13" s="33">
        <f>+'Employee Compensation 24 Week'!G24</f>
        <v>0</v>
      </c>
      <c r="AE13" s="163">
        <f>IF(AB13="Yes",VLOOKUP(A13,'Prior Period FTE Calculation'!$A$10:$AK$109,36,FALSE),0)</f>
        <v>0</v>
      </c>
      <c r="AF13">
        <f>IF(AB13="Yes",VLOOKUP(A13,'Prior Period FTE Calculation'!$A$10:$AK$109,37,FALSE),0)</f>
        <v>0</v>
      </c>
      <c r="AG13">
        <f t="shared" si="6"/>
        <v>0</v>
      </c>
      <c r="AH13">
        <f t="shared" si="7"/>
        <v>0</v>
      </c>
      <c r="AI13" s="164">
        <f t="shared" si="8"/>
        <v>0</v>
      </c>
      <c r="AJ13" s="33">
        <f t="shared" si="9"/>
        <v>0</v>
      </c>
      <c r="AK13" s="33">
        <f t="shared" si="9"/>
        <v>0</v>
      </c>
      <c r="AL13" s="165">
        <f t="shared" si="10"/>
        <v>0</v>
      </c>
      <c r="AO13" s="33">
        <f t="shared" si="13"/>
        <v>0</v>
      </c>
      <c r="AP13" s="33">
        <f>AVERAGE($B13:C13)</f>
        <v>0</v>
      </c>
      <c r="AQ13" s="33">
        <f>AVERAGE($B13:D13)</f>
        <v>0</v>
      </c>
      <c r="AR13" s="33">
        <f>AVERAGE($B13:E13)</f>
        <v>0</v>
      </c>
      <c r="AS13" s="33">
        <f>AVERAGE($B13:F13)</f>
        <v>0</v>
      </c>
      <c r="AT13" s="33">
        <f>AVERAGE($B13:G13)</f>
        <v>0</v>
      </c>
      <c r="AU13" s="33">
        <f>AVERAGE($B13:H13)</f>
        <v>0</v>
      </c>
      <c r="AV13" s="33">
        <f>AVERAGE($B13:I13)</f>
        <v>0</v>
      </c>
      <c r="AW13" s="33">
        <f>AVERAGE($B13:J13)</f>
        <v>0</v>
      </c>
      <c r="AX13" s="33">
        <f>AVERAGE($B13:K13)</f>
        <v>0</v>
      </c>
      <c r="AY13" s="33">
        <f>AVERAGE($B13:L13)</f>
        <v>0</v>
      </c>
      <c r="AZ13" s="33">
        <f>AVERAGE($B13:M13)</f>
        <v>0</v>
      </c>
      <c r="BA13" s="33">
        <f>AVERAGE($B13:N13)</f>
        <v>0</v>
      </c>
      <c r="BB13" s="33">
        <f>AVERAGE($B13:O13)</f>
        <v>0</v>
      </c>
      <c r="BC13" s="33">
        <f>AVERAGE($B13:P13)</f>
        <v>0</v>
      </c>
      <c r="BD13" s="33">
        <f>AVERAGE($B13:Q13)</f>
        <v>0</v>
      </c>
      <c r="BE13" s="33">
        <f>AVERAGE($B13:R13)</f>
        <v>0</v>
      </c>
      <c r="BF13" s="33">
        <f>AVERAGE($B13:S13)</f>
        <v>0</v>
      </c>
      <c r="BG13" s="33">
        <f>AVERAGE($B13:T13)</f>
        <v>0</v>
      </c>
      <c r="BH13" s="33">
        <f>AVERAGE($B13:U13)</f>
        <v>0</v>
      </c>
      <c r="BI13" s="33">
        <f>AVERAGE($B13:V13)</f>
        <v>0</v>
      </c>
      <c r="BJ13" s="33">
        <f>AVERAGE($B13:W13)</f>
        <v>0</v>
      </c>
      <c r="BK13" s="33">
        <f>AVERAGE($B13:X13)</f>
        <v>0</v>
      </c>
      <c r="BL13" s="33">
        <f>AVERAGE($B13:Y13)</f>
        <v>0</v>
      </c>
    </row>
    <row r="14" spans="1:66" x14ac:dyDescent="0.25">
      <c r="A14" s="172" t="str">
        <f>+'Employee Compensation 24 Week'!A25</f>
        <v>&lt;employee name&gt;</v>
      </c>
      <c r="B14" s="40">
        <v>0</v>
      </c>
      <c r="C14" s="40">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106">
        <f t="shared" si="4"/>
        <v>0</v>
      </c>
      <c r="AA14" s="106">
        <f t="shared" si="5"/>
        <v>0</v>
      </c>
      <c r="AB14" s="40"/>
      <c r="AC14">
        <f t="shared" si="12"/>
        <v>9</v>
      </c>
      <c r="AD14" s="33">
        <f>+'Employee Compensation 24 Week'!G25</f>
        <v>0</v>
      </c>
      <c r="AE14" s="163">
        <f>IF(AB14="Yes",VLOOKUP(A14,'Prior Period FTE Calculation'!$A$10:$AK$109,36,FALSE),0)</f>
        <v>0</v>
      </c>
      <c r="AF14">
        <f>IF(AB14="Yes",VLOOKUP(A14,'Prior Period FTE Calculation'!$A$10:$AK$109,37,FALSE),0)</f>
        <v>0</v>
      </c>
      <c r="AG14">
        <f t="shared" si="6"/>
        <v>0</v>
      </c>
      <c r="AH14">
        <f t="shared" si="7"/>
        <v>0</v>
      </c>
      <c r="AI14" s="164">
        <f t="shared" si="8"/>
        <v>0</v>
      </c>
      <c r="AJ14" s="33">
        <f t="shared" si="9"/>
        <v>0</v>
      </c>
      <c r="AK14" s="33">
        <f t="shared" si="9"/>
        <v>0</v>
      </c>
      <c r="AL14" s="165">
        <f t="shared" si="10"/>
        <v>0</v>
      </c>
      <c r="AO14" s="33">
        <f t="shared" si="13"/>
        <v>0</v>
      </c>
      <c r="AP14" s="33">
        <f>AVERAGE($B14:C14)</f>
        <v>0</v>
      </c>
      <c r="AQ14" s="33">
        <f>AVERAGE($B14:D14)</f>
        <v>0</v>
      </c>
      <c r="AR14" s="33">
        <f>AVERAGE($B14:E14)</f>
        <v>0</v>
      </c>
      <c r="AS14" s="33">
        <f>AVERAGE($B14:F14)</f>
        <v>0</v>
      </c>
      <c r="AT14" s="33">
        <f>AVERAGE($B14:G14)</f>
        <v>0</v>
      </c>
      <c r="AU14" s="33">
        <f>AVERAGE($B14:H14)</f>
        <v>0</v>
      </c>
      <c r="AV14" s="33">
        <f>AVERAGE($B14:I14)</f>
        <v>0</v>
      </c>
      <c r="AW14" s="33">
        <f>AVERAGE($B14:J14)</f>
        <v>0</v>
      </c>
      <c r="AX14" s="33">
        <f>AVERAGE($B14:K14)</f>
        <v>0</v>
      </c>
      <c r="AY14" s="33">
        <f>AVERAGE($B14:L14)</f>
        <v>0</v>
      </c>
      <c r="AZ14" s="33">
        <f>AVERAGE($B14:M14)</f>
        <v>0</v>
      </c>
      <c r="BA14" s="33">
        <f>AVERAGE($B14:N14)</f>
        <v>0</v>
      </c>
      <c r="BB14" s="33">
        <f>AVERAGE($B14:O14)</f>
        <v>0</v>
      </c>
      <c r="BC14" s="33">
        <f>AVERAGE($B14:P14)</f>
        <v>0</v>
      </c>
      <c r="BD14" s="33">
        <f>AVERAGE($B14:Q14)</f>
        <v>0</v>
      </c>
      <c r="BE14" s="33">
        <f>AVERAGE($B14:R14)</f>
        <v>0</v>
      </c>
      <c r="BF14" s="33">
        <f>AVERAGE($B14:S14)</f>
        <v>0</v>
      </c>
      <c r="BG14" s="33">
        <f>AVERAGE($B14:T14)</f>
        <v>0</v>
      </c>
      <c r="BH14" s="33">
        <f>AVERAGE($B14:U14)</f>
        <v>0</v>
      </c>
      <c r="BI14" s="33">
        <f>AVERAGE($B14:V14)</f>
        <v>0</v>
      </c>
      <c r="BJ14" s="33">
        <f>AVERAGE($B14:W14)</f>
        <v>0</v>
      </c>
      <c r="BK14" s="33">
        <f>AVERAGE($B14:X14)</f>
        <v>0</v>
      </c>
      <c r="BL14" s="33">
        <f>AVERAGE($B14:Y14)</f>
        <v>0</v>
      </c>
    </row>
    <row r="15" spans="1:66" x14ac:dyDescent="0.25">
      <c r="A15" s="172" t="str">
        <f>+'Employee Compensation 24 Week'!A26</f>
        <v>&lt;employee name&gt;</v>
      </c>
      <c r="B15" s="40">
        <v>0</v>
      </c>
      <c r="C15" s="40">
        <v>0</v>
      </c>
      <c r="D15" s="40">
        <v>0</v>
      </c>
      <c r="E15" s="40">
        <v>0</v>
      </c>
      <c r="F15" s="40">
        <v>0</v>
      </c>
      <c r="G15" s="40">
        <v>0</v>
      </c>
      <c r="H15" s="40">
        <v>0</v>
      </c>
      <c r="I15" s="40">
        <v>0</v>
      </c>
      <c r="J15" s="40">
        <v>0</v>
      </c>
      <c r="K15" s="40">
        <v>0</v>
      </c>
      <c r="L15" s="40">
        <v>0</v>
      </c>
      <c r="M15" s="40">
        <v>0</v>
      </c>
      <c r="N15" s="40">
        <v>0</v>
      </c>
      <c r="O15" s="40">
        <v>0</v>
      </c>
      <c r="P15" s="40">
        <v>0</v>
      </c>
      <c r="Q15" s="40">
        <v>0</v>
      </c>
      <c r="R15" s="40">
        <v>0</v>
      </c>
      <c r="S15" s="40">
        <v>0</v>
      </c>
      <c r="T15" s="40">
        <v>0</v>
      </c>
      <c r="U15" s="40">
        <v>0</v>
      </c>
      <c r="V15" s="40">
        <v>0</v>
      </c>
      <c r="W15" s="40">
        <v>0</v>
      </c>
      <c r="X15" s="40">
        <v>0</v>
      </c>
      <c r="Y15" s="40">
        <v>0</v>
      </c>
      <c r="Z15" s="106">
        <f t="shared" si="4"/>
        <v>0</v>
      </c>
      <c r="AA15" s="106">
        <f t="shared" si="5"/>
        <v>0</v>
      </c>
      <c r="AB15" s="40"/>
      <c r="AC15">
        <f t="shared" si="12"/>
        <v>10</v>
      </c>
      <c r="AD15" s="33">
        <f>+'Employee Compensation 24 Week'!G26</f>
        <v>0</v>
      </c>
      <c r="AE15" s="163">
        <f>IF(AB15="Yes",VLOOKUP(A15,'Prior Period FTE Calculation'!$A$10:$AK$109,36,FALSE),0)</f>
        <v>0</v>
      </c>
      <c r="AF15">
        <f>IF(AB15="Yes",VLOOKUP(A15,'Prior Period FTE Calculation'!$A$10:$AK$109,37,FALSE),0)</f>
        <v>0</v>
      </c>
      <c r="AG15">
        <f t="shared" si="6"/>
        <v>0</v>
      </c>
      <c r="AH15">
        <f t="shared" si="7"/>
        <v>0</v>
      </c>
      <c r="AI15" s="164">
        <f t="shared" si="8"/>
        <v>0</v>
      </c>
      <c r="AJ15" s="33">
        <f t="shared" si="9"/>
        <v>0</v>
      </c>
      <c r="AK15" s="33">
        <f t="shared" si="9"/>
        <v>0</v>
      </c>
      <c r="AL15" s="165">
        <f t="shared" si="10"/>
        <v>0</v>
      </c>
      <c r="AO15" s="33">
        <f t="shared" si="13"/>
        <v>0</v>
      </c>
      <c r="AP15" s="33">
        <f>AVERAGE($B15:C15)</f>
        <v>0</v>
      </c>
      <c r="AQ15" s="33">
        <f>AVERAGE($B15:D15)</f>
        <v>0</v>
      </c>
      <c r="AR15" s="33">
        <f>AVERAGE($B15:E15)</f>
        <v>0</v>
      </c>
      <c r="AS15" s="33">
        <f>AVERAGE($B15:F15)</f>
        <v>0</v>
      </c>
      <c r="AT15" s="33">
        <f>AVERAGE($B15:G15)</f>
        <v>0</v>
      </c>
      <c r="AU15" s="33">
        <f>AVERAGE($B15:H15)</f>
        <v>0</v>
      </c>
      <c r="AV15" s="33">
        <f>AVERAGE($B15:I15)</f>
        <v>0</v>
      </c>
      <c r="AW15" s="33">
        <f>AVERAGE($B15:J15)</f>
        <v>0</v>
      </c>
      <c r="AX15" s="33">
        <f>AVERAGE($B15:K15)</f>
        <v>0</v>
      </c>
      <c r="AY15" s="33">
        <f>AVERAGE($B15:L15)</f>
        <v>0</v>
      </c>
      <c r="AZ15" s="33">
        <f>AVERAGE($B15:M15)</f>
        <v>0</v>
      </c>
      <c r="BA15" s="33">
        <f>AVERAGE($B15:N15)</f>
        <v>0</v>
      </c>
      <c r="BB15" s="33">
        <f>AVERAGE($B15:O15)</f>
        <v>0</v>
      </c>
      <c r="BC15" s="33">
        <f>AVERAGE($B15:P15)</f>
        <v>0</v>
      </c>
      <c r="BD15" s="33">
        <f>AVERAGE($B15:Q15)</f>
        <v>0</v>
      </c>
      <c r="BE15" s="33">
        <f>AVERAGE($B15:R15)</f>
        <v>0</v>
      </c>
      <c r="BF15" s="33">
        <f>AVERAGE($B15:S15)</f>
        <v>0</v>
      </c>
      <c r="BG15" s="33">
        <f>AVERAGE($B15:T15)</f>
        <v>0</v>
      </c>
      <c r="BH15" s="33">
        <f>AVERAGE($B15:U15)</f>
        <v>0</v>
      </c>
      <c r="BI15" s="33">
        <f>AVERAGE($B15:V15)</f>
        <v>0</v>
      </c>
      <c r="BJ15" s="33">
        <f>AVERAGE($B15:W15)</f>
        <v>0</v>
      </c>
      <c r="BK15" s="33">
        <f>AVERAGE($B15:X15)</f>
        <v>0</v>
      </c>
      <c r="BL15" s="33">
        <f>AVERAGE($B15:Y15)</f>
        <v>0</v>
      </c>
    </row>
    <row r="16" spans="1:66" x14ac:dyDescent="0.25">
      <c r="A16" s="172" t="str">
        <f>+'Employee Compensation 24 Week'!A27</f>
        <v>&lt;employee name&gt;</v>
      </c>
      <c r="B16" s="40">
        <v>0</v>
      </c>
      <c r="C16" s="40">
        <v>0</v>
      </c>
      <c r="D16" s="40">
        <v>0</v>
      </c>
      <c r="E16" s="40">
        <v>0</v>
      </c>
      <c r="F16" s="40">
        <v>0</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40">
        <v>0</v>
      </c>
      <c r="Z16" s="106">
        <f t="shared" si="4"/>
        <v>0</v>
      </c>
      <c r="AA16" s="106">
        <f t="shared" si="5"/>
        <v>0</v>
      </c>
      <c r="AB16" s="40"/>
      <c r="AC16">
        <f t="shared" si="12"/>
        <v>11</v>
      </c>
      <c r="AD16" s="33">
        <f>+'Employee Compensation 24 Week'!G27</f>
        <v>0</v>
      </c>
      <c r="AE16" s="163">
        <f>IF(AB16="Yes",VLOOKUP(A16,'Prior Period FTE Calculation'!$A$10:$AK$109,36,FALSE),0)</f>
        <v>0</v>
      </c>
      <c r="AF16">
        <f>IF(AB16="Yes",VLOOKUP(A16,'Prior Period FTE Calculation'!$A$10:$AK$109,37,FALSE),0)</f>
        <v>0</v>
      </c>
      <c r="AG16">
        <f t="shared" si="6"/>
        <v>0</v>
      </c>
      <c r="AH16">
        <f t="shared" si="7"/>
        <v>0</v>
      </c>
      <c r="AI16" s="164">
        <f t="shared" si="8"/>
        <v>0</v>
      </c>
      <c r="AJ16" s="33">
        <f t="shared" si="9"/>
        <v>0</v>
      </c>
      <c r="AK16" s="33">
        <f t="shared" si="9"/>
        <v>0</v>
      </c>
      <c r="AL16" s="165">
        <f t="shared" si="10"/>
        <v>0</v>
      </c>
      <c r="AO16" s="33">
        <f t="shared" si="13"/>
        <v>0</v>
      </c>
      <c r="AP16" s="33">
        <f>AVERAGE($B16:C16)</f>
        <v>0</v>
      </c>
      <c r="AQ16" s="33">
        <f>AVERAGE($B16:D16)</f>
        <v>0</v>
      </c>
      <c r="AR16" s="33">
        <f>AVERAGE($B16:E16)</f>
        <v>0</v>
      </c>
      <c r="AS16" s="33">
        <f>AVERAGE($B16:F16)</f>
        <v>0</v>
      </c>
      <c r="AT16" s="33">
        <f>AVERAGE($B16:G16)</f>
        <v>0</v>
      </c>
      <c r="AU16" s="33">
        <f>AVERAGE($B16:H16)</f>
        <v>0</v>
      </c>
      <c r="AV16" s="33">
        <f>AVERAGE($B16:I16)</f>
        <v>0</v>
      </c>
      <c r="AW16" s="33">
        <f>AVERAGE($B16:J16)</f>
        <v>0</v>
      </c>
      <c r="AX16" s="33">
        <f>AVERAGE($B16:K16)</f>
        <v>0</v>
      </c>
      <c r="AY16" s="33">
        <f>AVERAGE($B16:L16)</f>
        <v>0</v>
      </c>
      <c r="AZ16" s="33">
        <f>AVERAGE($B16:M16)</f>
        <v>0</v>
      </c>
      <c r="BA16" s="33">
        <f>AVERAGE($B16:N16)</f>
        <v>0</v>
      </c>
      <c r="BB16" s="33">
        <f>AVERAGE($B16:O16)</f>
        <v>0</v>
      </c>
      <c r="BC16" s="33">
        <f>AVERAGE($B16:P16)</f>
        <v>0</v>
      </c>
      <c r="BD16" s="33">
        <f>AVERAGE($B16:Q16)</f>
        <v>0</v>
      </c>
      <c r="BE16" s="33">
        <f>AVERAGE($B16:R16)</f>
        <v>0</v>
      </c>
      <c r="BF16" s="33">
        <f>AVERAGE($B16:S16)</f>
        <v>0</v>
      </c>
      <c r="BG16" s="33">
        <f>AVERAGE($B16:T16)</f>
        <v>0</v>
      </c>
      <c r="BH16" s="33">
        <f>AVERAGE($B16:U16)</f>
        <v>0</v>
      </c>
      <c r="BI16" s="33">
        <f>AVERAGE($B16:V16)</f>
        <v>0</v>
      </c>
      <c r="BJ16" s="33">
        <f>AVERAGE($B16:W16)</f>
        <v>0</v>
      </c>
      <c r="BK16" s="33">
        <f>AVERAGE($B16:X16)</f>
        <v>0</v>
      </c>
      <c r="BL16" s="33">
        <f>AVERAGE($B16:Y16)</f>
        <v>0</v>
      </c>
    </row>
    <row r="17" spans="1:64" x14ac:dyDescent="0.25">
      <c r="A17" s="172" t="str">
        <f>+'Employee Compensation 24 Week'!A28</f>
        <v>&lt;employee name&gt;</v>
      </c>
      <c r="B17" s="40">
        <v>0</v>
      </c>
      <c r="C17" s="40">
        <v>0</v>
      </c>
      <c r="D17" s="40">
        <v>0</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40">
        <v>0</v>
      </c>
      <c r="Y17" s="40">
        <v>0</v>
      </c>
      <c r="Z17" s="106">
        <f t="shared" si="4"/>
        <v>0</v>
      </c>
      <c r="AA17" s="106">
        <f t="shared" si="5"/>
        <v>0</v>
      </c>
      <c r="AB17" s="40"/>
      <c r="AC17">
        <f t="shared" si="12"/>
        <v>12</v>
      </c>
      <c r="AD17" s="33">
        <f>+'Employee Compensation 24 Week'!G28</f>
        <v>0</v>
      </c>
      <c r="AE17" s="163">
        <f>IF(AB17="Yes",VLOOKUP(A17,'Prior Period FTE Calculation'!$A$10:$AK$109,36,FALSE),0)</f>
        <v>0</v>
      </c>
      <c r="AF17">
        <f>IF(AB17="Yes",VLOOKUP(A17,'Prior Period FTE Calculation'!$A$10:$AK$109,37,FALSE),0)</f>
        <v>0</v>
      </c>
      <c r="AG17">
        <f t="shared" si="6"/>
        <v>0</v>
      </c>
      <c r="AH17">
        <f t="shared" si="7"/>
        <v>0</v>
      </c>
      <c r="AI17" s="164">
        <f t="shared" si="8"/>
        <v>0</v>
      </c>
      <c r="AJ17" s="33">
        <f t="shared" si="9"/>
        <v>0</v>
      </c>
      <c r="AK17" s="33">
        <f t="shared" si="9"/>
        <v>0</v>
      </c>
      <c r="AL17" s="165">
        <f t="shared" si="10"/>
        <v>0</v>
      </c>
      <c r="AO17" s="33">
        <f t="shared" si="13"/>
        <v>0</v>
      </c>
      <c r="AP17" s="33">
        <f>AVERAGE($B17:C17)</f>
        <v>0</v>
      </c>
      <c r="AQ17" s="33">
        <f>AVERAGE($B17:D17)</f>
        <v>0</v>
      </c>
      <c r="AR17" s="33">
        <f>AVERAGE($B17:E17)</f>
        <v>0</v>
      </c>
      <c r="AS17" s="33">
        <f>AVERAGE($B17:F17)</f>
        <v>0</v>
      </c>
      <c r="AT17" s="33">
        <f>AVERAGE($B17:G17)</f>
        <v>0</v>
      </c>
      <c r="AU17" s="33">
        <f>AVERAGE($B17:H17)</f>
        <v>0</v>
      </c>
      <c r="AV17" s="33">
        <f>AVERAGE($B17:I17)</f>
        <v>0</v>
      </c>
      <c r="AW17" s="33">
        <f>AVERAGE($B17:J17)</f>
        <v>0</v>
      </c>
      <c r="AX17" s="33">
        <f>AVERAGE($B17:K17)</f>
        <v>0</v>
      </c>
      <c r="AY17" s="33">
        <f>AVERAGE($B17:L17)</f>
        <v>0</v>
      </c>
      <c r="AZ17" s="33">
        <f>AVERAGE($B17:M17)</f>
        <v>0</v>
      </c>
      <c r="BA17" s="33">
        <f>AVERAGE($B17:N17)</f>
        <v>0</v>
      </c>
      <c r="BB17" s="33">
        <f>AVERAGE($B17:O17)</f>
        <v>0</v>
      </c>
      <c r="BC17" s="33">
        <f>AVERAGE($B17:P17)</f>
        <v>0</v>
      </c>
      <c r="BD17" s="33">
        <f>AVERAGE($B17:Q17)</f>
        <v>0</v>
      </c>
      <c r="BE17" s="33">
        <f>AVERAGE($B17:R17)</f>
        <v>0</v>
      </c>
      <c r="BF17" s="33">
        <f>AVERAGE($B17:S17)</f>
        <v>0</v>
      </c>
      <c r="BG17" s="33">
        <f>AVERAGE($B17:T17)</f>
        <v>0</v>
      </c>
      <c r="BH17" s="33">
        <f>AVERAGE($B17:U17)</f>
        <v>0</v>
      </c>
      <c r="BI17" s="33">
        <f>AVERAGE($B17:V17)</f>
        <v>0</v>
      </c>
      <c r="BJ17" s="33">
        <f>AVERAGE($B17:W17)</f>
        <v>0</v>
      </c>
      <c r="BK17" s="33">
        <f>AVERAGE($B17:X17)</f>
        <v>0</v>
      </c>
      <c r="BL17" s="33">
        <f>AVERAGE($B17:Y17)</f>
        <v>0</v>
      </c>
    </row>
    <row r="18" spans="1:64" x14ac:dyDescent="0.25">
      <c r="A18" s="172" t="str">
        <f>+'Employee Compensation 24 Week'!A29</f>
        <v>&lt;employee name&gt;</v>
      </c>
      <c r="B18" s="40">
        <v>0</v>
      </c>
      <c r="C18" s="40">
        <v>0</v>
      </c>
      <c r="D18" s="40">
        <v>0</v>
      </c>
      <c r="E18" s="40">
        <v>0</v>
      </c>
      <c r="F18" s="40">
        <v>0</v>
      </c>
      <c r="G18" s="40">
        <v>0</v>
      </c>
      <c r="H18" s="40">
        <v>0</v>
      </c>
      <c r="I18" s="40">
        <v>0</v>
      </c>
      <c r="J18" s="40">
        <v>0</v>
      </c>
      <c r="K18" s="40">
        <v>0</v>
      </c>
      <c r="L18" s="40">
        <v>0</v>
      </c>
      <c r="M18" s="40">
        <v>0</v>
      </c>
      <c r="N18" s="40">
        <v>0</v>
      </c>
      <c r="O18" s="40">
        <v>0</v>
      </c>
      <c r="P18" s="40">
        <v>0</v>
      </c>
      <c r="Q18" s="40">
        <v>0</v>
      </c>
      <c r="R18" s="40">
        <v>0</v>
      </c>
      <c r="S18" s="40">
        <v>0</v>
      </c>
      <c r="T18" s="40">
        <v>0</v>
      </c>
      <c r="U18" s="40">
        <v>0</v>
      </c>
      <c r="V18" s="40">
        <v>0</v>
      </c>
      <c r="W18" s="40">
        <v>0</v>
      </c>
      <c r="X18" s="40">
        <v>0</v>
      </c>
      <c r="Y18" s="40">
        <v>0</v>
      </c>
      <c r="Z18" s="106">
        <f t="shared" si="4"/>
        <v>0</v>
      </c>
      <c r="AA18" s="106">
        <f t="shared" si="5"/>
        <v>0</v>
      </c>
      <c r="AB18" s="40"/>
      <c r="AC18">
        <f t="shared" si="12"/>
        <v>13</v>
      </c>
      <c r="AD18" s="33">
        <f>+'Employee Compensation 24 Week'!G29</f>
        <v>0</v>
      </c>
      <c r="AE18" s="163">
        <f>IF(AB18="Yes",VLOOKUP(A18,'Prior Period FTE Calculation'!$A$10:$AK$109,36,FALSE),0)</f>
        <v>0</v>
      </c>
      <c r="AF18">
        <f>IF(AB18="Yes",VLOOKUP(A18,'Prior Period FTE Calculation'!$A$10:$AK$109,37,FALSE),0)</f>
        <v>0</v>
      </c>
      <c r="AG18">
        <f t="shared" si="6"/>
        <v>0</v>
      </c>
      <c r="AH18">
        <f t="shared" si="7"/>
        <v>0</v>
      </c>
      <c r="AI18" s="164">
        <f t="shared" si="8"/>
        <v>0</v>
      </c>
      <c r="AJ18" s="33">
        <f t="shared" si="9"/>
        <v>0</v>
      </c>
      <c r="AK18" s="33">
        <f t="shared" si="9"/>
        <v>0</v>
      </c>
      <c r="AL18" s="165">
        <f t="shared" si="10"/>
        <v>0</v>
      </c>
      <c r="AO18" s="33">
        <f t="shared" si="13"/>
        <v>0</v>
      </c>
      <c r="AP18" s="33">
        <f>AVERAGE($B18:C18)</f>
        <v>0</v>
      </c>
      <c r="AQ18" s="33">
        <f>AVERAGE($B18:D18)</f>
        <v>0</v>
      </c>
      <c r="AR18" s="33">
        <f>AVERAGE($B18:E18)</f>
        <v>0</v>
      </c>
      <c r="AS18" s="33">
        <f>AVERAGE($B18:F18)</f>
        <v>0</v>
      </c>
      <c r="AT18" s="33">
        <f>AVERAGE($B18:G18)</f>
        <v>0</v>
      </c>
      <c r="AU18" s="33">
        <f>AVERAGE($B18:H18)</f>
        <v>0</v>
      </c>
      <c r="AV18" s="33">
        <f>AVERAGE($B18:I18)</f>
        <v>0</v>
      </c>
      <c r="AW18" s="33">
        <f>AVERAGE($B18:J18)</f>
        <v>0</v>
      </c>
      <c r="AX18" s="33">
        <f>AVERAGE($B18:K18)</f>
        <v>0</v>
      </c>
      <c r="AY18" s="33">
        <f>AVERAGE($B18:L18)</f>
        <v>0</v>
      </c>
      <c r="AZ18" s="33">
        <f>AVERAGE($B18:M18)</f>
        <v>0</v>
      </c>
      <c r="BA18" s="33">
        <f>AVERAGE($B18:N18)</f>
        <v>0</v>
      </c>
      <c r="BB18" s="33">
        <f>AVERAGE($B18:O18)</f>
        <v>0</v>
      </c>
      <c r="BC18" s="33">
        <f>AVERAGE($B18:P18)</f>
        <v>0</v>
      </c>
      <c r="BD18" s="33">
        <f>AVERAGE($B18:Q18)</f>
        <v>0</v>
      </c>
      <c r="BE18" s="33">
        <f>AVERAGE($B18:R18)</f>
        <v>0</v>
      </c>
      <c r="BF18" s="33">
        <f>AVERAGE($B18:S18)</f>
        <v>0</v>
      </c>
      <c r="BG18" s="33">
        <f>AVERAGE($B18:T18)</f>
        <v>0</v>
      </c>
      <c r="BH18" s="33">
        <f>AVERAGE($B18:U18)</f>
        <v>0</v>
      </c>
      <c r="BI18" s="33">
        <f>AVERAGE($B18:V18)</f>
        <v>0</v>
      </c>
      <c r="BJ18" s="33">
        <f>AVERAGE($B18:W18)</f>
        <v>0</v>
      </c>
      <c r="BK18" s="33">
        <f>AVERAGE($B18:X18)</f>
        <v>0</v>
      </c>
      <c r="BL18" s="33">
        <f>AVERAGE($B18:Y18)</f>
        <v>0</v>
      </c>
    </row>
    <row r="19" spans="1:64" x14ac:dyDescent="0.25">
      <c r="A19" s="172" t="str">
        <f>+'Employee Compensation 24 Week'!A30</f>
        <v>&lt;employee name&gt;</v>
      </c>
      <c r="B19" s="40">
        <v>0</v>
      </c>
      <c r="C19" s="40">
        <v>0</v>
      </c>
      <c r="D19" s="40">
        <v>0</v>
      </c>
      <c r="E19" s="40">
        <v>0</v>
      </c>
      <c r="F19" s="40">
        <v>0</v>
      </c>
      <c r="G19" s="40">
        <v>0</v>
      </c>
      <c r="H19" s="40">
        <v>0</v>
      </c>
      <c r="I19" s="40">
        <v>0</v>
      </c>
      <c r="J19" s="40">
        <v>0</v>
      </c>
      <c r="K19" s="40">
        <v>0</v>
      </c>
      <c r="L19" s="40">
        <v>0</v>
      </c>
      <c r="M19" s="40">
        <v>0</v>
      </c>
      <c r="N19" s="40">
        <v>0</v>
      </c>
      <c r="O19" s="40">
        <v>0</v>
      </c>
      <c r="P19" s="40">
        <v>0</v>
      </c>
      <c r="Q19" s="40">
        <v>0</v>
      </c>
      <c r="R19" s="40">
        <v>0</v>
      </c>
      <c r="S19" s="40">
        <v>0</v>
      </c>
      <c r="T19" s="40">
        <v>0</v>
      </c>
      <c r="U19" s="40">
        <v>0</v>
      </c>
      <c r="V19" s="40">
        <v>0</v>
      </c>
      <c r="W19" s="40">
        <v>0</v>
      </c>
      <c r="X19" s="40">
        <v>0</v>
      </c>
      <c r="Y19" s="40">
        <v>0</v>
      </c>
      <c r="Z19" s="106">
        <f t="shared" si="4"/>
        <v>0</v>
      </c>
      <c r="AA19" s="106">
        <f t="shared" si="5"/>
        <v>0</v>
      </c>
      <c r="AB19" s="40"/>
      <c r="AC19">
        <f t="shared" si="12"/>
        <v>14</v>
      </c>
      <c r="AD19" s="33">
        <f>+'Employee Compensation 24 Week'!G30</f>
        <v>0</v>
      </c>
      <c r="AE19" s="163">
        <f>IF(AB19="Yes",VLOOKUP(A19,'Prior Period FTE Calculation'!$A$10:$AK$109,36,FALSE),0)</f>
        <v>0</v>
      </c>
      <c r="AF19">
        <f>IF(AB19="Yes",VLOOKUP(A19,'Prior Period FTE Calculation'!$A$10:$AK$109,37,FALSE),0)</f>
        <v>0</v>
      </c>
      <c r="AG19">
        <f t="shared" si="6"/>
        <v>0</v>
      </c>
      <c r="AH19">
        <f t="shared" si="7"/>
        <v>0</v>
      </c>
      <c r="AI19" s="164">
        <f t="shared" si="8"/>
        <v>0</v>
      </c>
      <c r="AJ19" s="33">
        <f t="shared" si="9"/>
        <v>0</v>
      </c>
      <c r="AK19" s="33">
        <f t="shared" si="9"/>
        <v>0</v>
      </c>
      <c r="AL19" s="165">
        <f t="shared" si="10"/>
        <v>0</v>
      </c>
      <c r="AO19" s="33">
        <f t="shared" si="13"/>
        <v>0</v>
      </c>
      <c r="AP19" s="33">
        <f>AVERAGE($B19:C19)</f>
        <v>0</v>
      </c>
      <c r="AQ19" s="33">
        <f>AVERAGE($B19:D19)</f>
        <v>0</v>
      </c>
      <c r="AR19" s="33">
        <f>AVERAGE($B19:E19)</f>
        <v>0</v>
      </c>
      <c r="AS19" s="33">
        <f>AVERAGE($B19:F19)</f>
        <v>0</v>
      </c>
      <c r="AT19" s="33">
        <f>AVERAGE($B19:G19)</f>
        <v>0</v>
      </c>
      <c r="AU19" s="33">
        <f>AVERAGE($B19:H19)</f>
        <v>0</v>
      </c>
      <c r="AV19" s="33">
        <f>AVERAGE($B19:I19)</f>
        <v>0</v>
      </c>
      <c r="AW19" s="33">
        <f>AVERAGE($B19:J19)</f>
        <v>0</v>
      </c>
      <c r="AX19" s="33">
        <f>AVERAGE($B19:K19)</f>
        <v>0</v>
      </c>
      <c r="AY19" s="33">
        <f>AVERAGE($B19:L19)</f>
        <v>0</v>
      </c>
      <c r="AZ19" s="33">
        <f>AVERAGE($B19:M19)</f>
        <v>0</v>
      </c>
      <c r="BA19" s="33">
        <f>AVERAGE($B19:N19)</f>
        <v>0</v>
      </c>
      <c r="BB19" s="33">
        <f>AVERAGE($B19:O19)</f>
        <v>0</v>
      </c>
      <c r="BC19" s="33">
        <f>AVERAGE($B19:P19)</f>
        <v>0</v>
      </c>
      <c r="BD19" s="33">
        <f>AVERAGE($B19:Q19)</f>
        <v>0</v>
      </c>
      <c r="BE19" s="33">
        <f>AVERAGE($B19:R19)</f>
        <v>0</v>
      </c>
      <c r="BF19" s="33">
        <f>AVERAGE($B19:S19)</f>
        <v>0</v>
      </c>
      <c r="BG19" s="33">
        <f>AVERAGE($B19:T19)</f>
        <v>0</v>
      </c>
      <c r="BH19" s="33">
        <f>AVERAGE($B19:U19)</f>
        <v>0</v>
      </c>
      <c r="BI19" s="33">
        <f>AVERAGE($B19:V19)</f>
        <v>0</v>
      </c>
      <c r="BJ19" s="33">
        <f>AVERAGE($B19:W19)</f>
        <v>0</v>
      </c>
      <c r="BK19" s="33">
        <f>AVERAGE($B19:X19)</f>
        <v>0</v>
      </c>
      <c r="BL19" s="33">
        <f>AVERAGE($B19:Y19)</f>
        <v>0</v>
      </c>
    </row>
    <row r="20" spans="1:64" x14ac:dyDescent="0.25">
      <c r="A20" s="172" t="str">
        <f>+'Employee Compensation 24 Week'!A31</f>
        <v>&lt;employee name&gt;</v>
      </c>
      <c r="B20" s="40">
        <v>0</v>
      </c>
      <c r="C20" s="40">
        <v>0</v>
      </c>
      <c r="D20" s="40">
        <v>0</v>
      </c>
      <c r="E20" s="40">
        <v>0</v>
      </c>
      <c r="F20" s="40">
        <v>0</v>
      </c>
      <c r="G20" s="40">
        <v>0</v>
      </c>
      <c r="H20" s="40">
        <v>0</v>
      </c>
      <c r="I20" s="40">
        <v>0</v>
      </c>
      <c r="J20" s="40">
        <v>0</v>
      </c>
      <c r="K20" s="40">
        <v>0</v>
      </c>
      <c r="L20" s="40">
        <v>0</v>
      </c>
      <c r="M20" s="40">
        <v>0</v>
      </c>
      <c r="N20" s="40">
        <v>0</v>
      </c>
      <c r="O20" s="40">
        <v>0</v>
      </c>
      <c r="P20" s="40">
        <v>0</v>
      </c>
      <c r="Q20" s="40">
        <v>0</v>
      </c>
      <c r="R20" s="40">
        <v>0</v>
      </c>
      <c r="S20" s="40">
        <v>0</v>
      </c>
      <c r="T20" s="40">
        <v>0</v>
      </c>
      <c r="U20" s="40">
        <v>0</v>
      </c>
      <c r="V20" s="40">
        <v>0</v>
      </c>
      <c r="W20" s="40">
        <v>0</v>
      </c>
      <c r="X20" s="40">
        <v>0</v>
      </c>
      <c r="Y20" s="40">
        <v>0</v>
      </c>
      <c r="Z20" s="106">
        <f t="shared" si="4"/>
        <v>0</v>
      </c>
      <c r="AA20" s="106">
        <f t="shared" si="5"/>
        <v>0</v>
      </c>
      <c r="AB20" s="40"/>
      <c r="AC20">
        <f t="shared" si="12"/>
        <v>15</v>
      </c>
      <c r="AD20" s="33">
        <f>+'Employee Compensation 24 Week'!G31</f>
        <v>0</v>
      </c>
      <c r="AE20" s="163">
        <f>IF(AB20="Yes",VLOOKUP(A20,'Prior Period FTE Calculation'!$A$10:$AK$109,36,FALSE),0)</f>
        <v>0</v>
      </c>
      <c r="AF20">
        <f>IF(AB20="Yes",VLOOKUP(A20,'Prior Period FTE Calculation'!$A$10:$AK$109,37,FALSE),0)</f>
        <v>0</v>
      </c>
      <c r="AG20">
        <f t="shared" si="6"/>
        <v>0</v>
      </c>
      <c r="AH20">
        <f t="shared" si="7"/>
        <v>0</v>
      </c>
      <c r="AI20" s="164">
        <f t="shared" si="8"/>
        <v>0</v>
      </c>
      <c r="AJ20" s="33">
        <f t="shared" si="9"/>
        <v>0</v>
      </c>
      <c r="AK20" s="33">
        <f t="shared" si="9"/>
        <v>0</v>
      </c>
      <c r="AL20" s="165">
        <f t="shared" si="10"/>
        <v>0</v>
      </c>
      <c r="AO20" s="33">
        <f t="shared" si="13"/>
        <v>0</v>
      </c>
      <c r="AP20" s="33">
        <f>AVERAGE($B20:C20)</f>
        <v>0</v>
      </c>
      <c r="AQ20" s="33">
        <f>AVERAGE($B20:D20)</f>
        <v>0</v>
      </c>
      <c r="AR20" s="33">
        <f>AVERAGE($B20:E20)</f>
        <v>0</v>
      </c>
      <c r="AS20" s="33">
        <f>AVERAGE($B20:F20)</f>
        <v>0</v>
      </c>
      <c r="AT20" s="33">
        <f>AVERAGE($B20:G20)</f>
        <v>0</v>
      </c>
      <c r="AU20" s="33">
        <f>AVERAGE($B20:H20)</f>
        <v>0</v>
      </c>
      <c r="AV20" s="33">
        <f>AVERAGE($B20:I20)</f>
        <v>0</v>
      </c>
      <c r="AW20" s="33">
        <f>AVERAGE($B20:J20)</f>
        <v>0</v>
      </c>
      <c r="AX20" s="33">
        <f>AVERAGE($B20:K20)</f>
        <v>0</v>
      </c>
      <c r="AY20" s="33">
        <f>AVERAGE($B20:L20)</f>
        <v>0</v>
      </c>
      <c r="AZ20" s="33">
        <f>AVERAGE($B20:M20)</f>
        <v>0</v>
      </c>
      <c r="BA20" s="33">
        <f>AVERAGE($B20:N20)</f>
        <v>0</v>
      </c>
      <c r="BB20" s="33">
        <f>AVERAGE($B20:O20)</f>
        <v>0</v>
      </c>
      <c r="BC20" s="33">
        <f>AVERAGE($B20:P20)</f>
        <v>0</v>
      </c>
      <c r="BD20" s="33">
        <f>AVERAGE($B20:Q20)</f>
        <v>0</v>
      </c>
      <c r="BE20" s="33">
        <f>AVERAGE($B20:R20)</f>
        <v>0</v>
      </c>
      <c r="BF20" s="33">
        <f>AVERAGE($B20:S20)</f>
        <v>0</v>
      </c>
      <c r="BG20" s="33">
        <f>AVERAGE($B20:T20)</f>
        <v>0</v>
      </c>
      <c r="BH20" s="33">
        <f>AVERAGE($B20:U20)</f>
        <v>0</v>
      </c>
      <c r="BI20" s="33">
        <f>AVERAGE($B20:V20)</f>
        <v>0</v>
      </c>
      <c r="BJ20" s="33">
        <f>AVERAGE($B20:W20)</f>
        <v>0</v>
      </c>
      <c r="BK20" s="33">
        <f>AVERAGE($B20:X20)</f>
        <v>0</v>
      </c>
      <c r="BL20" s="33">
        <f>AVERAGE($B20:Y20)</f>
        <v>0</v>
      </c>
    </row>
    <row r="21" spans="1:64" x14ac:dyDescent="0.25">
      <c r="A21" s="172" t="str">
        <f>+'Employee Compensation 24 Week'!A32</f>
        <v>&lt;employee name&gt;</v>
      </c>
      <c r="B21" s="40">
        <v>0</v>
      </c>
      <c r="C21" s="40">
        <v>0</v>
      </c>
      <c r="D21" s="40">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40">
        <v>0</v>
      </c>
      <c r="Y21" s="40">
        <v>0</v>
      </c>
      <c r="Z21" s="106">
        <f t="shared" si="4"/>
        <v>0</v>
      </c>
      <c r="AA21" s="106">
        <f t="shared" si="5"/>
        <v>0</v>
      </c>
      <c r="AB21" s="40"/>
      <c r="AC21">
        <f t="shared" si="12"/>
        <v>16</v>
      </c>
      <c r="AD21" s="33">
        <f>+'Employee Compensation 24 Week'!G32</f>
        <v>0</v>
      </c>
      <c r="AE21" s="163">
        <f>IF(AB21="Yes",VLOOKUP(A21,'Prior Period FTE Calculation'!$A$10:$AK$109,36,FALSE),0)</f>
        <v>0</v>
      </c>
      <c r="AF21">
        <f>IF(AB21="Yes",VLOOKUP(A21,'Prior Period FTE Calculation'!$A$10:$AK$109,37,FALSE),0)</f>
        <v>0</v>
      </c>
      <c r="AG21">
        <f t="shared" si="6"/>
        <v>0</v>
      </c>
      <c r="AH21">
        <f t="shared" si="7"/>
        <v>0</v>
      </c>
      <c r="AI21" s="164">
        <f t="shared" si="8"/>
        <v>0</v>
      </c>
      <c r="AJ21" s="33">
        <f t="shared" si="9"/>
        <v>0</v>
      </c>
      <c r="AK21" s="33">
        <f t="shared" si="9"/>
        <v>0</v>
      </c>
      <c r="AL21" s="165">
        <f t="shared" si="10"/>
        <v>0</v>
      </c>
      <c r="AO21" s="33">
        <f t="shared" si="13"/>
        <v>0</v>
      </c>
      <c r="AP21" s="33">
        <f>AVERAGE($B21:C21)</f>
        <v>0</v>
      </c>
      <c r="AQ21" s="33">
        <f>AVERAGE($B21:D21)</f>
        <v>0</v>
      </c>
      <c r="AR21" s="33">
        <f>AVERAGE($B21:E21)</f>
        <v>0</v>
      </c>
      <c r="AS21" s="33">
        <f>AVERAGE($B21:F21)</f>
        <v>0</v>
      </c>
      <c r="AT21" s="33">
        <f>AVERAGE($B21:G21)</f>
        <v>0</v>
      </c>
      <c r="AU21" s="33">
        <f>AVERAGE($B21:H21)</f>
        <v>0</v>
      </c>
      <c r="AV21" s="33">
        <f>AVERAGE($B21:I21)</f>
        <v>0</v>
      </c>
      <c r="AW21" s="33">
        <f>AVERAGE($B21:J21)</f>
        <v>0</v>
      </c>
      <c r="AX21" s="33">
        <f>AVERAGE($B21:K21)</f>
        <v>0</v>
      </c>
      <c r="AY21" s="33">
        <f>AVERAGE($B21:L21)</f>
        <v>0</v>
      </c>
      <c r="AZ21" s="33">
        <f>AVERAGE($B21:M21)</f>
        <v>0</v>
      </c>
      <c r="BA21" s="33">
        <f>AVERAGE($B21:N21)</f>
        <v>0</v>
      </c>
      <c r="BB21" s="33">
        <f>AVERAGE($B21:O21)</f>
        <v>0</v>
      </c>
      <c r="BC21" s="33">
        <f>AVERAGE($B21:P21)</f>
        <v>0</v>
      </c>
      <c r="BD21" s="33">
        <f>AVERAGE($B21:Q21)</f>
        <v>0</v>
      </c>
      <c r="BE21" s="33">
        <f>AVERAGE($B21:R21)</f>
        <v>0</v>
      </c>
      <c r="BF21" s="33">
        <f>AVERAGE($B21:S21)</f>
        <v>0</v>
      </c>
      <c r="BG21" s="33">
        <f>AVERAGE($B21:T21)</f>
        <v>0</v>
      </c>
      <c r="BH21" s="33">
        <f>AVERAGE($B21:U21)</f>
        <v>0</v>
      </c>
      <c r="BI21" s="33">
        <f>AVERAGE($B21:V21)</f>
        <v>0</v>
      </c>
      <c r="BJ21" s="33">
        <f>AVERAGE($B21:W21)</f>
        <v>0</v>
      </c>
      <c r="BK21" s="33">
        <f>AVERAGE($B21:X21)</f>
        <v>0</v>
      </c>
      <c r="BL21" s="33">
        <f>AVERAGE($B21:Y21)</f>
        <v>0</v>
      </c>
    </row>
    <row r="22" spans="1:64" x14ac:dyDescent="0.25">
      <c r="A22" s="172" t="str">
        <f>+'Employee Compensation 24 Week'!A33</f>
        <v>&lt;employee name&gt;</v>
      </c>
      <c r="B22" s="40">
        <v>0</v>
      </c>
      <c r="C22" s="40">
        <v>0</v>
      </c>
      <c r="D22" s="40">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40">
        <v>0</v>
      </c>
      <c r="Y22" s="40">
        <v>0</v>
      </c>
      <c r="Z22" s="106">
        <f t="shared" si="4"/>
        <v>0</v>
      </c>
      <c r="AA22" s="106">
        <f t="shared" si="5"/>
        <v>0</v>
      </c>
      <c r="AB22" s="40"/>
      <c r="AC22">
        <f t="shared" si="12"/>
        <v>17</v>
      </c>
      <c r="AD22" s="33">
        <f>+'Employee Compensation 24 Week'!G33</f>
        <v>0</v>
      </c>
      <c r="AE22" s="163">
        <f>IF(AB22="Yes",VLOOKUP(A22,'Prior Period FTE Calculation'!$A$10:$AK$109,36,FALSE),0)</f>
        <v>0</v>
      </c>
      <c r="AF22">
        <f>IF(AB22="Yes",VLOOKUP(A22,'Prior Period FTE Calculation'!$A$10:$AK$109,37,FALSE),0)</f>
        <v>0</v>
      </c>
      <c r="AG22">
        <f t="shared" si="6"/>
        <v>0</v>
      </c>
      <c r="AH22">
        <f t="shared" si="7"/>
        <v>0</v>
      </c>
      <c r="AI22" s="164">
        <f t="shared" si="8"/>
        <v>0</v>
      </c>
      <c r="AJ22" s="33">
        <f t="shared" si="9"/>
        <v>0</v>
      </c>
      <c r="AK22" s="33">
        <f t="shared" si="9"/>
        <v>0</v>
      </c>
      <c r="AL22" s="165">
        <f t="shared" si="10"/>
        <v>0</v>
      </c>
      <c r="AO22" s="33">
        <f t="shared" si="13"/>
        <v>0</v>
      </c>
      <c r="AP22" s="33">
        <f>AVERAGE($B22:C22)</f>
        <v>0</v>
      </c>
      <c r="AQ22" s="33">
        <f>AVERAGE($B22:D22)</f>
        <v>0</v>
      </c>
      <c r="AR22" s="33">
        <f>AVERAGE($B22:E22)</f>
        <v>0</v>
      </c>
      <c r="AS22" s="33">
        <f>AVERAGE($B22:F22)</f>
        <v>0</v>
      </c>
      <c r="AT22" s="33">
        <f>AVERAGE($B22:G22)</f>
        <v>0</v>
      </c>
      <c r="AU22" s="33">
        <f>AVERAGE($B22:H22)</f>
        <v>0</v>
      </c>
      <c r="AV22" s="33">
        <f>AVERAGE($B22:I22)</f>
        <v>0</v>
      </c>
      <c r="AW22" s="33">
        <f>AVERAGE($B22:J22)</f>
        <v>0</v>
      </c>
      <c r="AX22" s="33">
        <f>AVERAGE($B22:K22)</f>
        <v>0</v>
      </c>
      <c r="AY22" s="33">
        <f>AVERAGE($B22:L22)</f>
        <v>0</v>
      </c>
      <c r="AZ22" s="33">
        <f>AVERAGE($B22:M22)</f>
        <v>0</v>
      </c>
      <c r="BA22" s="33">
        <f>AVERAGE($B22:N22)</f>
        <v>0</v>
      </c>
      <c r="BB22" s="33">
        <f>AVERAGE($B22:O22)</f>
        <v>0</v>
      </c>
      <c r="BC22" s="33">
        <f>AVERAGE($B22:P22)</f>
        <v>0</v>
      </c>
      <c r="BD22" s="33">
        <f>AVERAGE($B22:Q22)</f>
        <v>0</v>
      </c>
      <c r="BE22" s="33">
        <f>AVERAGE($B22:R22)</f>
        <v>0</v>
      </c>
      <c r="BF22" s="33">
        <f>AVERAGE($B22:S22)</f>
        <v>0</v>
      </c>
      <c r="BG22" s="33">
        <f>AVERAGE($B22:T22)</f>
        <v>0</v>
      </c>
      <c r="BH22" s="33">
        <f>AVERAGE($B22:U22)</f>
        <v>0</v>
      </c>
      <c r="BI22" s="33">
        <f>AVERAGE($B22:V22)</f>
        <v>0</v>
      </c>
      <c r="BJ22" s="33">
        <f>AVERAGE($B22:W22)</f>
        <v>0</v>
      </c>
      <c r="BK22" s="33">
        <f>AVERAGE($B22:X22)</f>
        <v>0</v>
      </c>
      <c r="BL22" s="33">
        <f>AVERAGE($B22:Y22)</f>
        <v>0</v>
      </c>
    </row>
    <row r="23" spans="1:64" x14ac:dyDescent="0.25">
      <c r="A23" s="172" t="str">
        <f>+'Employee Compensation 24 Week'!A34</f>
        <v>&lt;employee name&gt;</v>
      </c>
      <c r="B23" s="40">
        <v>0</v>
      </c>
      <c r="C23" s="40">
        <v>0</v>
      </c>
      <c r="D23" s="40">
        <v>0</v>
      </c>
      <c r="E23" s="40">
        <v>0</v>
      </c>
      <c r="F23" s="40">
        <v>0</v>
      </c>
      <c r="G23" s="40">
        <v>0</v>
      </c>
      <c r="H23" s="40">
        <v>0</v>
      </c>
      <c r="I23" s="40">
        <v>0</v>
      </c>
      <c r="J23" s="40">
        <v>0</v>
      </c>
      <c r="K23" s="40">
        <v>0</v>
      </c>
      <c r="L23" s="40">
        <v>0</v>
      </c>
      <c r="M23" s="40">
        <v>0</v>
      </c>
      <c r="N23" s="40">
        <v>0</v>
      </c>
      <c r="O23" s="40">
        <v>0</v>
      </c>
      <c r="P23" s="40">
        <v>0</v>
      </c>
      <c r="Q23" s="40">
        <v>0</v>
      </c>
      <c r="R23" s="40">
        <v>0</v>
      </c>
      <c r="S23" s="40">
        <v>0</v>
      </c>
      <c r="T23" s="40">
        <v>0</v>
      </c>
      <c r="U23" s="40">
        <v>0</v>
      </c>
      <c r="V23" s="40">
        <v>0</v>
      </c>
      <c r="W23" s="40">
        <v>0</v>
      </c>
      <c r="X23" s="40">
        <v>0</v>
      </c>
      <c r="Y23" s="40">
        <v>0</v>
      </c>
      <c r="Z23" s="106">
        <f t="shared" si="4"/>
        <v>0</v>
      </c>
      <c r="AA23" s="106">
        <f t="shared" si="5"/>
        <v>0</v>
      </c>
      <c r="AB23" s="40"/>
      <c r="AC23">
        <f t="shared" si="12"/>
        <v>18</v>
      </c>
      <c r="AD23" s="33">
        <f>+'Employee Compensation 24 Week'!G34</f>
        <v>0</v>
      </c>
      <c r="AE23" s="163">
        <f>IF(AB23="Yes",VLOOKUP(A23,'Prior Period FTE Calculation'!$A$10:$AK$109,36,FALSE),0)</f>
        <v>0</v>
      </c>
      <c r="AF23">
        <f>IF(AB23="Yes",VLOOKUP(A23,'Prior Period FTE Calculation'!$A$10:$AK$109,37,FALSE),0)</f>
        <v>0</v>
      </c>
      <c r="AG23">
        <f t="shared" si="6"/>
        <v>0</v>
      </c>
      <c r="AH23">
        <f t="shared" si="7"/>
        <v>0</v>
      </c>
      <c r="AI23" s="164">
        <f t="shared" si="8"/>
        <v>0</v>
      </c>
      <c r="AJ23" s="33">
        <f t="shared" si="9"/>
        <v>0</v>
      </c>
      <c r="AK23" s="33">
        <f t="shared" si="9"/>
        <v>0</v>
      </c>
      <c r="AL23" s="165">
        <f t="shared" si="10"/>
        <v>0</v>
      </c>
      <c r="AO23" s="33">
        <f t="shared" si="13"/>
        <v>0</v>
      </c>
      <c r="AP23" s="33">
        <f>AVERAGE($B23:C23)</f>
        <v>0</v>
      </c>
      <c r="AQ23" s="33">
        <f>AVERAGE($B23:D23)</f>
        <v>0</v>
      </c>
      <c r="AR23" s="33">
        <f>AVERAGE($B23:E23)</f>
        <v>0</v>
      </c>
      <c r="AS23" s="33">
        <f>AVERAGE($B23:F23)</f>
        <v>0</v>
      </c>
      <c r="AT23" s="33">
        <f>AVERAGE($B23:G23)</f>
        <v>0</v>
      </c>
      <c r="AU23" s="33">
        <f>AVERAGE($B23:H23)</f>
        <v>0</v>
      </c>
      <c r="AV23" s="33">
        <f>AVERAGE($B23:I23)</f>
        <v>0</v>
      </c>
      <c r="AW23" s="33">
        <f>AVERAGE($B23:J23)</f>
        <v>0</v>
      </c>
      <c r="AX23" s="33">
        <f>AVERAGE($B23:K23)</f>
        <v>0</v>
      </c>
      <c r="AY23" s="33">
        <f>AVERAGE($B23:L23)</f>
        <v>0</v>
      </c>
      <c r="AZ23" s="33">
        <f>AVERAGE($B23:M23)</f>
        <v>0</v>
      </c>
      <c r="BA23" s="33">
        <f>AVERAGE($B23:N23)</f>
        <v>0</v>
      </c>
      <c r="BB23" s="33">
        <f>AVERAGE($B23:O23)</f>
        <v>0</v>
      </c>
      <c r="BC23" s="33">
        <f>AVERAGE($B23:P23)</f>
        <v>0</v>
      </c>
      <c r="BD23" s="33">
        <f>AVERAGE($B23:Q23)</f>
        <v>0</v>
      </c>
      <c r="BE23" s="33">
        <f>AVERAGE($B23:R23)</f>
        <v>0</v>
      </c>
      <c r="BF23" s="33">
        <f>AVERAGE($B23:S23)</f>
        <v>0</v>
      </c>
      <c r="BG23" s="33">
        <f>AVERAGE($B23:T23)</f>
        <v>0</v>
      </c>
      <c r="BH23" s="33">
        <f>AVERAGE($B23:U23)</f>
        <v>0</v>
      </c>
      <c r="BI23" s="33">
        <f>AVERAGE($B23:V23)</f>
        <v>0</v>
      </c>
      <c r="BJ23" s="33">
        <f>AVERAGE($B23:W23)</f>
        <v>0</v>
      </c>
      <c r="BK23" s="33">
        <f>AVERAGE($B23:X23)</f>
        <v>0</v>
      </c>
      <c r="BL23" s="33">
        <f>AVERAGE($B23:Y23)</f>
        <v>0</v>
      </c>
    </row>
    <row r="24" spans="1:64" x14ac:dyDescent="0.25">
      <c r="A24" s="172" t="str">
        <f>+'Employee Compensation 24 Week'!A35</f>
        <v>&lt;employee name&gt;</v>
      </c>
      <c r="B24" s="40">
        <v>0</v>
      </c>
      <c r="C24" s="40">
        <v>0</v>
      </c>
      <c r="D24" s="40">
        <v>0</v>
      </c>
      <c r="E24" s="40">
        <v>0</v>
      </c>
      <c r="F24" s="40">
        <v>0</v>
      </c>
      <c r="G24" s="40">
        <v>0</v>
      </c>
      <c r="H24" s="40">
        <v>0</v>
      </c>
      <c r="I24" s="40">
        <v>0</v>
      </c>
      <c r="J24" s="40">
        <v>0</v>
      </c>
      <c r="K24" s="40">
        <v>0</v>
      </c>
      <c r="L24" s="40">
        <v>0</v>
      </c>
      <c r="M24" s="40">
        <v>0</v>
      </c>
      <c r="N24" s="40">
        <v>0</v>
      </c>
      <c r="O24" s="40">
        <v>0</v>
      </c>
      <c r="P24" s="40">
        <v>0</v>
      </c>
      <c r="Q24" s="40">
        <v>0</v>
      </c>
      <c r="R24" s="40">
        <v>0</v>
      </c>
      <c r="S24" s="40">
        <v>0</v>
      </c>
      <c r="T24" s="40">
        <v>0</v>
      </c>
      <c r="U24" s="40">
        <v>0</v>
      </c>
      <c r="V24" s="40">
        <v>0</v>
      </c>
      <c r="W24" s="40">
        <v>0</v>
      </c>
      <c r="X24" s="40">
        <v>0</v>
      </c>
      <c r="Y24" s="40">
        <v>0</v>
      </c>
      <c r="Z24" s="106">
        <f t="shared" si="4"/>
        <v>0</v>
      </c>
      <c r="AA24" s="106">
        <f t="shared" si="5"/>
        <v>0</v>
      </c>
      <c r="AB24" s="40"/>
      <c r="AC24">
        <f t="shared" si="12"/>
        <v>19</v>
      </c>
      <c r="AD24" s="33">
        <f>+'Employee Compensation 24 Week'!G35</f>
        <v>0</v>
      </c>
      <c r="AE24" s="163">
        <f>IF(AB24="Yes",VLOOKUP(A24,'Prior Period FTE Calculation'!$A$10:$AK$109,36,FALSE),0)</f>
        <v>0</v>
      </c>
      <c r="AF24">
        <f>IF(AB24="Yes",VLOOKUP(A24,'Prior Period FTE Calculation'!$A$10:$AK$109,37,FALSE),0)</f>
        <v>0</v>
      </c>
      <c r="AG24">
        <f t="shared" si="6"/>
        <v>0</v>
      </c>
      <c r="AH24">
        <f t="shared" si="7"/>
        <v>0</v>
      </c>
      <c r="AI24" s="164">
        <f t="shared" si="8"/>
        <v>0</v>
      </c>
      <c r="AJ24" s="33">
        <f t="shared" si="9"/>
        <v>0</v>
      </c>
      <c r="AK24" s="33">
        <f t="shared" si="9"/>
        <v>0</v>
      </c>
      <c r="AL24" s="165">
        <f t="shared" si="10"/>
        <v>0</v>
      </c>
      <c r="AO24" s="33">
        <f t="shared" si="13"/>
        <v>0</v>
      </c>
      <c r="AP24" s="33">
        <f>AVERAGE($B24:C24)</f>
        <v>0</v>
      </c>
      <c r="AQ24" s="33">
        <f>AVERAGE($B24:D24)</f>
        <v>0</v>
      </c>
      <c r="AR24" s="33">
        <f>AVERAGE($B24:E24)</f>
        <v>0</v>
      </c>
      <c r="AS24" s="33">
        <f>AVERAGE($B24:F24)</f>
        <v>0</v>
      </c>
      <c r="AT24" s="33">
        <f>AVERAGE($B24:G24)</f>
        <v>0</v>
      </c>
      <c r="AU24" s="33">
        <f>AVERAGE($B24:H24)</f>
        <v>0</v>
      </c>
      <c r="AV24" s="33">
        <f>AVERAGE($B24:I24)</f>
        <v>0</v>
      </c>
      <c r="AW24" s="33">
        <f>AVERAGE($B24:J24)</f>
        <v>0</v>
      </c>
      <c r="AX24" s="33">
        <f>AVERAGE($B24:K24)</f>
        <v>0</v>
      </c>
      <c r="AY24" s="33">
        <f>AVERAGE($B24:L24)</f>
        <v>0</v>
      </c>
      <c r="AZ24" s="33">
        <f>AVERAGE($B24:M24)</f>
        <v>0</v>
      </c>
      <c r="BA24" s="33">
        <f>AVERAGE($B24:N24)</f>
        <v>0</v>
      </c>
      <c r="BB24" s="33">
        <f>AVERAGE($B24:O24)</f>
        <v>0</v>
      </c>
      <c r="BC24" s="33">
        <f>AVERAGE($B24:P24)</f>
        <v>0</v>
      </c>
      <c r="BD24" s="33">
        <f>AVERAGE($B24:Q24)</f>
        <v>0</v>
      </c>
      <c r="BE24" s="33">
        <f>AVERAGE($B24:R24)</f>
        <v>0</v>
      </c>
      <c r="BF24" s="33">
        <f>AVERAGE($B24:S24)</f>
        <v>0</v>
      </c>
      <c r="BG24" s="33">
        <f>AVERAGE($B24:T24)</f>
        <v>0</v>
      </c>
      <c r="BH24" s="33">
        <f>AVERAGE($B24:U24)</f>
        <v>0</v>
      </c>
      <c r="BI24" s="33">
        <f>AVERAGE($B24:V24)</f>
        <v>0</v>
      </c>
      <c r="BJ24" s="33">
        <f>AVERAGE($B24:W24)</f>
        <v>0</v>
      </c>
      <c r="BK24" s="33">
        <f>AVERAGE($B24:X24)</f>
        <v>0</v>
      </c>
      <c r="BL24" s="33">
        <f>AVERAGE($B24:Y24)</f>
        <v>0</v>
      </c>
    </row>
    <row r="25" spans="1:64" x14ac:dyDescent="0.25">
      <c r="A25" s="172" t="str">
        <f>+'Employee Compensation 24 Week'!A36</f>
        <v>&lt;employee name&gt;</v>
      </c>
      <c r="B25" s="40">
        <v>0</v>
      </c>
      <c r="C25" s="40">
        <v>0</v>
      </c>
      <c r="D25" s="40">
        <v>0</v>
      </c>
      <c r="E25" s="40">
        <v>0</v>
      </c>
      <c r="F25" s="40">
        <v>0</v>
      </c>
      <c r="G25" s="40">
        <v>0</v>
      </c>
      <c r="H25" s="40">
        <v>0</v>
      </c>
      <c r="I25" s="40">
        <v>0</v>
      </c>
      <c r="J25" s="40">
        <v>0</v>
      </c>
      <c r="K25" s="40">
        <v>0</v>
      </c>
      <c r="L25" s="40">
        <v>0</v>
      </c>
      <c r="M25" s="40">
        <v>0</v>
      </c>
      <c r="N25" s="40">
        <v>0</v>
      </c>
      <c r="O25" s="40">
        <v>0</v>
      </c>
      <c r="P25" s="40">
        <v>0</v>
      </c>
      <c r="Q25" s="40">
        <v>0</v>
      </c>
      <c r="R25" s="40">
        <v>0</v>
      </c>
      <c r="S25" s="40">
        <v>0</v>
      </c>
      <c r="T25" s="40">
        <v>0</v>
      </c>
      <c r="U25" s="40">
        <v>0</v>
      </c>
      <c r="V25" s="40">
        <v>0</v>
      </c>
      <c r="W25" s="40">
        <v>0</v>
      </c>
      <c r="X25" s="40">
        <v>0</v>
      </c>
      <c r="Y25" s="40">
        <v>0</v>
      </c>
      <c r="Z25" s="106">
        <f t="shared" si="4"/>
        <v>0</v>
      </c>
      <c r="AA25" s="106">
        <f t="shared" si="5"/>
        <v>0</v>
      </c>
      <c r="AB25" s="40"/>
      <c r="AC25">
        <f t="shared" si="12"/>
        <v>20</v>
      </c>
      <c r="AD25" s="33">
        <f>+'Employee Compensation 24 Week'!G36</f>
        <v>0</v>
      </c>
      <c r="AE25" s="163">
        <f>IF(AB25="Yes",VLOOKUP(A25,'Prior Period FTE Calculation'!$A$10:$AK$109,36,FALSE),0)</f>
        <v>0</v>
      </c>
      <c r="AF25">
        <f>IF(AB25="Yes",VLOOKUP(A25,'Prior Period FTE Calculation'!$A$10:$AK$109,37,FALSE),0)</f>
        <v>0</v>
      </c>
      <c r="AG25">
        <f t="shared" si="6"/>
        <v>0</v>
      </c>
      <c r="AH25">
        <f t="shared" si="7"/>
        <v>0</v>
      </c>
      <c r="AI25" s="164">
        <f t="shared" si="8"/>
        <v>0</v>
      </c>
      <c r="AJ25" s="33">
        <f t="shared" si="9"/>
        <v>0</v>
      </c>
      <c r="AK25" s="33">
        <f t="shared" si="9"/>
        <v>0</v>
      </c>
      <c r="AL25" s="165">
        <f t="shared" si="10"/>
        <v>0</v>
      </c>
      <c r="AO25" s="33">
        <f t="shared" si="13"/>
        <v>0</v>
      </c>
      <c r="AP25" s="33">
        <f>AVERAGE($B25:C25)</f>
        <v>0</v>
      </c>
      <c r="AQ25" s="33">
        <f>AVERAGE($B25:D25)</f>
        <v>0</v>
      </c>
      <c r="AR25" s="33">
        <f>AVERAGE($B25:E25)</f>
        <v>0</v>
      </c>
      <c r="AS25" s="33">
        <f>AVERAGE($B25:F25)</f>
        <v>0</v>
      </c>
      <c r="AT25" s="33">
        <f>AVERAGE($B25:G25)</f>
        <v>0</v>
      </c>
      <c r="AU25" s="33">
        <f>AVERAGE($B25:H25)</f>
        <v>0</v>
      </c>
      <c r="AV25" s="33">
        <f>AVERAGE($B25:I25)</f>
        <v>0</v>
      </c>
      <c r="AW25" s="33">
        <f>AVERAGE($B25:J25)</f>
        <v>0</v>
      </c>
      <c r="AX25" s="33">
        <f>AVERAGE($B25:K25)</f>
        <v>0</v>
      </c>
      <c r="AY25" s="33">
        <f>AVERAGE($B25:L25)</f>
        <v>0</v>
      </c>
      <c r="AZ25" s="33">
        <f>AVERAGE($B25:M25)</f>
        <v>0</v>
      </c>
      <c r="BA25" s="33">
        <f>AVERAGE($B25:N25)</f>
        <v>0</v>
      </c>
      <c r="BB25" s="33">
        <f>AVERAGE($B25:O25)</f>
        <v>0</v>
      </c>
      <c r="BC25" s="33">
        <f>AVERAGE($B25:P25)</f>
        <v>0</v>
      </c>
      <c r="BD25" s="33">
        <f>AVERAGE($B25:Q25)</f>
        <v>0</v>
      </c>
      <c r="BE25" s="33">
        <f>AVERAGE($B25:R25)</f>
        <v>0</v>
      </c>
      <c r="BF25" s="33">
        <f>AVERAGE($B25:S25)</f>
        <v>0</v>
      </c>
      <c r="BG25" s="33">
        <f>AVERAGE($B25:T25)</f>
        <v>0</v>
      </c>
      <c r="BH25" s="33">
        <f>AVERAGE($B25:U25)</f>
        <v>0</v>
      </c>
      <c r="BI25" s="33">
        <f>AVERAGE($B25:V25)</f>
        <v>0</v>
      </c>
      <c r="BJ25" s="33">
        <f>AVERAGE($B25:W25)</f>
        <v>0</v>
      </c>
      <c r="BK25" s="33">
        <f>AVERAGE($B25:X25)</f>
        <v>0</v>
      </c>
      <c r="BL25" s="33">
        <f>AVERAGE($B25:Y25)</f>
        <v>0</v>
      </c>
    </row>
    <row r="26" spans="1:64" x14ac:dyDescent="0.25">
      <c r="A26" s="172" t="str">
        <f>+'Employee Compensation 24 Week'!A37</f>
        <v>&lt;employee name&gt;</v>
      </c>
      <c r="B26" s="40">
        <v>0</v>
      </c>
      <c r="C26" s="40">
        <v>0</v>
      </c>
      <c r="D26" s="40">
        <v>0</v>
      </c>
      <c r="E26" s="40">
        <v>0</v>
      </c>
      <c r="F26" s="40">
        <v>0</v>
      </c>
      <c r="G26" s="40">
        <v>0</v>
      </c>
      <c r="H26" s="40">
        <v>0</v>
      </c>
      <c r="I26" s="40">
        <v>0</v>
      </c>
      <c r="J26" s="40">
        <v>0</v>
      </c>
      <c r="K26" s="40">
        <v>0</v>
      </c>
      <c r="L26" s="40">
        <v>0</v>
      </c>
      <c r="M26" s="40">
        <v>0</v>
      </c>
      <c r="N26" s="40">
        <v>0</v>
      </c>
      <c r="O26" s="40">
        <v>0</v>
      </c>
      <c r="P26" s="40">
        <v>0</v>
      </c>
      <c r="Q26" s="40">
        <v>0</v>
      </c>
      <c r="R26" s="40">
        <v>0</v>
      </c>
      <c r="S26" s="40">
        <v>0</v>
      </c>
      <c r="T26" s="40">
        <v>0</v>
      </c>
      <c r="U26" s="40">
        <v>0</v>
      </c>
      <c r="V26" s="40">
        <v>0</v>
      </c>
      <c r="W26" s="40">
        <v>0</v>
      </c>
      <c r="X26" s="40">
        <v>0</v>
      </c>
      <c r="Y26" s="40">
        <v>0</v>
      </c>
      <c r="Z26" s="106">
        <f t="shared" si="4"/>
        <v>0</v>
      </c>
      <c r="AA26" s="106">
        <f t="shared" si="5"/>
        <v>0</v>
      </c>
      <c r="AB26" s="40"/>
      <c r="AC26">
        <f t="shared" si="12"/>
        <v>21</v>
      </c>
      <c r="AD26" s="33">
        <f>+'Employee Compensation 24 Week'!G37</f>
        <v>0</v>
      </c>
      <c r="AE26" s="163">
        <f>IF(AB26="Yes",VLOOKUP(A26,'Prior Period FTE Calculation'!$A$10:$AK$109,36,FALSE),0)</f>
        <v>0</v>
      </c>
      <c r="AF26">
        <f>IF(AB26="Yes",VLOOKUP(A26,'Prior Period FTE Calculation'!$A$10:$AK$109,37,FALSE),0)</f>
        <v>0</v>
      </c>
      <c r="AG26">
        <f t="shared" si="6"/>
        <v>0</v>
      </c>
      <c r="AH26">
        <f t="shared" si="7"/>
        <v>0</v>
      </c>
      <c r="AI26" s="164">
        <f t="shared" si="8"/>
        <v>0</v>
      </c>
      <c r="AJ26" s="33">
        <f t="shared" si="9"/>
        <v>0</v>
      </c>
      <c r="AK26" s="33">
        <f t="shared" si="9"/>
        <v>0</v>
      </c>
      <c r="AL26" s="165">
        <f t="shared" si="10"/>
        <v>0</v>
      </c>
      <c r="AO26" s="33">
        <f t="shared" si="13"/>
        <v>0</v>
      </c>
      <c r="AP26" s="33">
        <f>AVERAGE($B26:C26)</f>
        <v>0</v>
      </c>
      <c r="AQ26" s="33">
        <f>AVERAGE($B26:D26)</f>
        <v>0</v>
      </c>
      <c r="AR26" s="33">
        <f>AVERAGE($B26:E26)</f>
        <v>0</v>
      </c>
      <c r="AS26" s="33">
        <f>AVERAGE($B26:F26)</f>
        <v>0</v>
      </c>
      <c r="AT26" s="33">
        <f>AVERAGE($B26:G26)</f>
        <v>0</v>
      </c>
      <c r="AU26" s="33">
        <f>AVERAGE($B26:H26)</f>
        <v>0</v>
      </c>
      <c r="AV26" s="33">
        <f>AVERAGE($B26:I26)</f>
        <v>0</v>
      </c>
      <c r="AW26" s="33">
        <f>AVERAGE($B26:J26)</f>
        <v>0</v>
      </c>
      <c r="AX26" s="33">
        <f>AVERAGE($B26:K26)</f>
        <v>0</v>
      </c>
      <c r="AY26" s="33">
        <f>AVERAGE($B26:L26)</f>
        <v>0</v>
      </c>
      <c r="AZ26" s="33">
        <f>AVERAGE($B26:M26)</f>
        <v>0</v>
      </c>
      <c r="BA26" s="33">
        <f>AVERAGE($B26:N26)</f>
        <v>0</v>
      </c>
      <c r="BB26" s="33">
        <f>AVERAGE($B26:O26)</f>
        <v>0</v>
      </c>
      <c r="BC26" s="33">
        <f>AVERAGE($B26:P26)</f>
        <v>0</v>
      </c>
      <c r="BD26" s="33">
        <f>AVERAGE($B26:Q26)</f>
        <v>0</v>
      </c>
      <c r="BE26" s="33">
        <f>AVERAGE($B26:R26)</f>
        <v>0</v>
      </c>
      <c r="BF26" s="33">
        <f>AVERAGE($B26:S26)</f>
        <v>0</v>
      </c>
      <c r="BG26" s="33">
        <f>AVERAGE($B26:T26)</f>
        <v>0</v>
      </c>
      <c r="BH26" s="33">
        <f>AVERAGE($B26:U26)</f>
        <v>0</v>
      </c>
      <c r="BI26" s="33">
        <f>AVERAGE($B26:V26)</f>
        <v>0</v>
      </c>
      <c r="BJ26" s="33">
        <f>AVERAGE($B26:W26)</f>
        <v>0</v>
      </c>
      <c r="BK26" s="33">
        <f>AVERAGE($B26:X26)</f>
        <v>0</v>
      </c>
      <c r="BL26" s="33">
        <f>AVERAGE($B26:Y26)</f>
        <v>0</v>
      </c>
    </row>
    <row r="27" spans="1:64" x14ac:dyDescent="0.25">
      <c r="A27" s="172" t="str">
        <f>+'Employee Compensation 24 Week'!A38</f>
        <v>&lt;employee name&gt;</v>
      </c>
      <c r="B27" s="40">
        <v>0</v>
      </c>
      <c r="C27" s="40">
        <v>0</v>
      </c>
      <c r="D27" s="40">
        <v>0</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0</v>
      </c>
      <c r="Y27" s="40">
        <v>0</v>
      </c>
      <c r="Z27" s="106">
        <f t="shared" si="4"/>
        <v>0</v>
      </c>
      <c r="AA27" s="106">
        <f t="shared" si="5"/>
        <v>0</v>
      </c>
      <c r="AB27" s="40"/>
      <c r="AC27">
        <f t="shared" si="12"/>
        <v>22</v>
      </c>
      <c r="AD27" s="33">
        <f>+'Employee Compensation 24 Week'!G38</f>
        <v>0</v>
      </c>
      <c r="AE27" s="163">
        <f>IF(AB27="Yes",VLOOKUP(A27,'Prior Period FTE Calculation'!$A$10:$AK$109,36,FALSE),0)</f>
        <v>0</v>
      </c>
      <c r="AF27">
        <f>IF(AB27="Yes",VLOOKUP(A27,'Prior Period FTE Calculation'!$A$10:$AK$109,37,FALSE),0)</f>
        <v>0</v>
      </c>
      <c r="AG27">
        <f t="shared" si="6"/>
        <v>0</v>
      </c>
      <c r="AH27">
        <f t="shared" si="7"/>
        <v>0</v>
      </c>
      <c r="AI27" s="164">
        <f t="shared" si="8"/>
        <v>0</v>
      </c>
      <c r="AJ27" s="33">
        <f t="shared" si="9"/>
        <v>0</v>
      </c>
      <c r="AK27" s="33">
        <f t="shared" si="9"/>
        <v>0</v>
      </c>
      <c r="AL27" s="165">
        <f t="shared" si="10"/>
        <v>0</v>
      </c>
      <c r="AO27" s="33">
        <f t="shared" si="13"/>
        <v>0</v>
      </c>
      <c r="AP27" s="33">
        <f>AVERAGE($B27:C27)</f>
        <v>0</v>
      </c>
      <c r="AQ27" s="33">
        <f>AVERAGE($B27:D27)</f>
        <v>0</v>
      </c>
      <c r="AR27" s="33">
        <f>AVERAGE($B27:E27)</f>
        <v>0</v>
      </c>
      <c r="AS27" s="33">
        <f>AVERAGE($B27:F27)</f>
        <v>0</v>
      </c>
      <c r="AT27" s="33">
        <f>AVERAGE($B27:G27)</f>
        <v>0</v>
      </c>
      <c r="AU27" s="33">
        <f>AVERAGE($B27:H27)</f>
        <v>0</v>
      </c>
      <c r="AV27" s="33">
        <f>AVERAGE($B27:I27)</f>
        <v>0</v>
      </c>
      <c r="AW27" s="33">
        <f>AVERAGE($B27:J27)</f>
        <v>0</v>
      </c>
      <c r="AX27" s="33">
        <f>AVERAGE($B27:K27)</f>
        <v>0</v>
      </c>
      <c r="AY27" s="33">
        <f>AVERAGE($B27:L27)</f>
        <v>0</v>
      </c>
      <c r="AZ27" s="33">
        <f>AVERAGE($B27:M27)</f>
        <v>0</v>
      </c>
      <c r="BA27" s="33">
        <f>AVERAGE($B27:N27)</f>
        <v>0</v>
      </c>
      <c r="BB27" s="33">
        <f>AVERAGE($B27:O27)</f>
        <v>0</v>
      </c>
      <c r="BC27" s="33">
        <f>AVERAGE($B27:P27)</f>
        <v>0</v>
      </c>
      <c r="BD27" s="33">
        <f>AVERAGE($B27:Q27)</f>
        <v>0</v>
      </c>
      <c r="BE27" s="33">
        <f>AVERAGE($B27:R27)</f>
        <v>0</v>
      </c>
      <c r="BF27" s="33">
        <f>AVERAGE($B27:S27)</f>
        <v>0</v>
      </c>
      <c r="BG27" s="33">
        <f>AVERAGE($B27:T27)</f>
        <v>0</v>
      </c>
      <c r="BH27" s="33">
        <f>AVERAGE($B27:U27)</f>
        <v>0</v>
      </c>
      <c r="BI27" s="33">
        <f>AVERAGE($B27:V27)</f>
        <v>0</v>
      </c>
      <c r="BJ27" s="33">
        <f>AVERAGE($B27:W27)</f>
        <v>0</v>
      </c>
      <c r="BK27" s="33">
        <f>AVERAGE($B27:X27)</f>
        <v>0</v>
      </c>
      <c r="BL27" s="33">
        <f>AVERAGE($B27:Y27)</f>
        <v>0</v>
      </c>
    </row>
    <row r="28" spans="1:64" x14ac:dyDescent="0.25">
      <c r="A28" s="172" t="str">
        <f>+'Employee Compensation 24 Week'!A39</f>
        <v>&lt;employee name&gt;</v>
      </c>
      <c r="B28" s="40">
        <v>0</v>
      </c>
      <c r="C28" s="40">
        <v>0</v>
      </c>
      <c r="D28" s="40">
        <v>0</v>
      </c>
      <c r="E28" s="40">
        <v>0</v>
      </c>
      <c r="F28" s="40">
        <v>0</v>
      </c>
      <c r="G28" s="40">
        <v>0</v>
      </c>
      <c r="H28" s="40">
        <v>0</v>
      </c>
      <c r="I28" s="40">
        <v>0</v>
      </c>
      <c r="J28" s="40">
        <v>0</v>
      </c>
      <c r="K28" s="40">
        <v>0</v>
      </c>
      <c r="L28" s="40">
        <v>0</v>
      </c>
      <c r="M28" s="40">
        <v>0</v>
      </c>
      <c r="N28" s="40">
        <v>0</v>
      </c>
      <c r="O28" s="40">
        <v>0</v>
      </c>
      <c r="P28" s="40">
        <v>0</v>
      </c>
      <c r="Q28" s="40">
        <v>0</v>
      </c>
      <c r="R28" s="40">
        <v>0</v>
      </c>
      <c r="S28" s="40">
        <v>0</v>
      </c>
      <c r="T28" s="40">
        <v>0</v>
      </c>
      <c r="U28" s="40">
        <v>0</v>
      </c>
      <c r="V28" s="40">
        <v>0</v>
      </c>
      <c r="W28" s="40">
        <v>0</v>
      </c>
      <c r="X28" s="40">
        <v>0</v>
      </c>
      <c r="Y28" s="40">
        <v>0</v>
      </c>
      <c r="Z28" s="106">
        <f t="shared" si="4"/>
        <v>0</v>
      </c>
      <c r="AA28" s="106">
        <f t="shared" si="5"/>
        <v>0</v>
      </c>
      <c r="AB28" s="40"/>
      <c r="AC28">
        <f t="shared" si="12"/>
        <v>23</v>
      </c>
      <c r="AD28" s="33">
        <f>+'Employee Compensation 24 Week'!G39</f>
        <v>0</v>
      </c>
      <c r="AE28" s="163">
        <f>IF(AB28="Yes",VLOOKUP(A28,'Prior Period FTE Calculation'!$A$10:$AK$109,36,FALSE),0)</f>
        <v>0</v>
      </c>
      <c r="AF28">
        <f>IF(AB28="Yes",VLOOKUP(A28,'Prior Period FTE Calculation'!$A$10:$AK$109,37,FALSE),0)</f>
        <v>0</v>
      </c>
      <c r="AG28">
        <f t="shared" si="6"/>
        <v>0</v>
      </c>
      <c r="AH28">
        <f t="shared" si="7"/>
        <v>0</v>
      </c>
      <c r="AI28" s="164">
        <f t="shared" si="8"/>
        <v>0</v>
      </c>
      <c r="AJ28" s="33">
        <f t="shared" si="9"/>
        <v>0</v>
      </c>
      <c r="AK28" s="33">
        <f t="shared" si="9"/>
        <v>0</v>
      </c>
      <c r="AL28" s="165">
        <f t="shared" si="10"/>
        <v>0</v>
      </c>
      <c r="AO28" s="33">
        <f t="shared" si="13"/>
        <v>0</v>
      </c>
      <c r="AP28" s="33">
        <f>AVERAGE($B28:C28)</f>
        <v>0</v>
      </c>
      <c r="AQ28" s="33">
        <f>AVERAGE($B28:D28)</f>
        <v>0</v>
      </c>
      <c r="AR28" s="33">
        <f>AVERAGE($B28:E28)</f>
        <v>0</v>
      </c>
      <c r="AS28" s="33">
        <f>AVERAGE($B28:F28)</f>
        <v>0</v>
      </c>
      <c r="AT28" s="33">
        <f>AVERAGE($B28:G28)</f>
        <v>0</v>
      </c>
      <c r="AU28" s="33">
        <f>AVERAGE($B28:H28)</f>
        <v>0</v>
      </c>
      <c r="AV28" s="33">
        <f>AVERAGE($B28:I28)</f>
        <v>0</v>
      </c>
      <c r="AW28" s="33">
        <f>AVERAGE($B28:J28)</f>
        <v>0</v>
      </c>
      <c r="AX28" s="33">
        <f>AVERAGE($B28:K28)</f>
        <v>0</v>
      </c>
      <c r="AY28" s="33">
        <f>AVERAGE($B28:L28)</f>
        <v>0</v>
      </c>
      <c r="AZ28" s="33">
        <f>AVERAGE($B28:M28)</f>
        <v>0</v>
      </c>
      <c r="BA28" s="33">
        <f>AVERAGE($B28:N28)</f>
        <v>0</v>
      </c>
      <c r="BB28" s="33">
        <f>AVERAGE($B28:O28)</f>
        <v>0</v>
      </c>
      <c r="BC28" s="33">
        <f>AVERAGE($B28:P28)</f>
        <v>0</v>
      </c>
      <c r="BD28" s="33">
        <f>AVERAGE($B28:Q28)</f>
        <v>0</v>
      </c>
      <c r="BE28" s="33">
        <f>AVERAGE($B28:R28)</f>
        <v>0</v>
      </c>
      <c r="BF28" s="33">
        <f>AVERAGE($B28:S28)</f>
        <v>0</v>
      </c>
      <c r="BG28" s="33">
        <f>AVERAGE($B28:T28)</f>
        <v>0</v>
      </c>
      <c r="BH28" s="33">
        <f>AVERAGE($B28:U28)</f>
        <v>0</v>
      </c>
      <c r="BI28" s="33">
        <f>AVERAGE($B28:V28)</f>
        <v>0</v>
      </c>
      <c r="BJ28" s="33">
        <f>AVERAGE($B28:W28)</f>
        <v>0</v>
      </c>
      <c r="BK28" s="33">
        <f>AVERAGE($B28:X28)</f>
        <v>0</v>
      </c>
      <c r="BL28" s="33">
        <f>AVERAGE($B28:Y28)</f>
        <v>0</v>
      </c>
    </row>
    <row r="29" spans="1:64" x14ac:dyDescent="0.25">
      <c r="A29" s="172" t="str">
        <f>+'Employee Compensation 24 Week'!A40</f>
        <v>&lt;employee name&gt;</v>
      </c>
      <c r="B29" s="40">
        <v>0</v>
      </c>
      <c r="C29" s="40">
        <v>0</v>
      </c>
      <c r="D29" s="40">
        <v>0</v>
      </c>
      <c r="E29" s="40">
        <v>0</v>
      </c>
      <c r="F29" s="40">
        <v>0</v>
      </c>
      <c r="G29" s="40">
        <v>0</v>
      </c>
      <c r="H29" s="40">
        <v>0</v>
      </c>
      <c r="I29" s="40">
        <v>0</v>
      </c>
      <c r="J29" s="40">
        <v>0</v>
      </c>
      <c r="K29" s="40">
        <v>0</v>
      </c>
      <c r="L29" s="40">
        <v>0</v>
      </c>
      <c r="M29" s="40">
        <v>0</v>
      </c>
      <c r="N29" s="40">
        <v>0</v>
      </c>
      <c r="O29" s="40">
        <v>0</v>
      </c>
      <c r="P29" s="40">
        <v>0</v>
      </c>
      <c r="Q29" s="40">
        <v>0</v>
      </c>
      <c r="R29" s="40">
        <v>0</v>
      </c>
      <c r="S29" s="40">
        <v>0</v>
      </c>
      <c r="T29" s="40">
        <v>0</v>
      </c>
      <c r="U29" s="40">
        <v>0</v>
      </c>
      <c r="V29" s="40">
        <v>0</v>
      </c>
      <c r="W29" s="40">
        <v>0</v>
      </c>
      <c r="X29" s="40">
        <v>0</v>
      </c>
      <c r="Y29" s="40">
        <v>0</v>
      </c>
      <c r="Z29" s="106">
        <f t="shared" si="4"/>
        <v>0</v>
      </c>
      <c r="AA29" s="106">
        <f t="shared" si="5"/>
        <v>0</v>
      </c>
      <c r="AB29" s="40"/>
      <c r="AC29">
        <f t="shared" si="12"/>
        <v>24</v>
      </c>
      <c r="AD29" s="33">
        <f>+'Employee Compensation 24 Week'!G40</f>
        <v>0</v>
      </c>
      <c r="AE29" s="163">
        <f>IF(AB29="Yes",VLOOKUP(A29,'Prior Period FTE Calculation'!$A$10:$AK$109,36,FALSE),0)</f>
        <v>0</v>
      </c>
      <c r="AF29">
        <f>IF(AB29="Yes",VLOOKUP(A29,'Prior Period FTE Calculation'!$A$10:$AK$109,37,FALSE),0)</f>
        <v>0</v>
      </c>
      <c r="AG29">
        <f t="shared" si="6"/>
        <v>0</v>
      </c>
      <c r="AH29">
        <f t="shared" si="7"/>
        <v>0</v>
      </c>
      <c r="AI29" s="164">
        <f t="shared" si="8"/>
        <v>0</v>
      </c>
      <c r="AJ29" s="33">
        <f t="shared" si="9"/>
        <v>0</v>
      </c>
      <c r="AK29" s="33">
        <f t="shared" si="9"/>
        <v>0</v>
      </c>
      <c r="AL29" s="165">
        <f t="shared" si="10"/>
        <v>0</v>
      </c>
      <c r="AO29" s="33">
        <f t="shared" si="13"/>
        <v>0</v>
      </c>
      <c r="AP29" s="33">
        <f>AVERAGE($B29:C29)</f>
        <v>0</v>
      </c>
      <c r="AQ29" s="33">
        <f>AVERAGE($B29:D29)</f>
        <v>0</v>
      </c>
      <c r="AR29" s="33">
        <f>AVERAGE($B29:E29)</f>
        <v>0</v>
      </c>
      <c r="AS29" s="33">
        <f>AVERAGE($B29:F29)</f>
        <v>0</v>
      </c>
      <c r="AT29" s="33">
        <f>AVERAGE($B29:G29)</f>
        <v>0</v>
      </c>
      <c r="AU29" s="33">
        <f>AVERAGE($B29:H29)</f>
        <v>0</v>
      </c>
      <c r="AV29" s="33">
        <f>AVERAGE($B29:I29)</f>
        <v>0</v>
      </c>
      <c r="AW29" s="33">
        <f>AVERAGE($B29:J29)</f>
        <v>0</v>
      </c>
      <c r="AX29" s="33">
        <f>AVERAGE($B29:K29)</f>
        <v>0</v>
      </c>
      <c r="AY29" s="33">
        <f>AVERAGE($B29:L29)</f>
        <v>0</v>
      </c>
      <c r="AZ29" s="33">
        <f>AVERAGE($B29:M29)</f>
        <v>0</v>
      </c>
      <c r="BA29" s="33">
        <f>AVERAGE($B29:N29)</f>
        <v>0</v>
      </c>
      <c r="BB29" s="33">
        <f>AVERAGE($B29:O29)</f>
        <v>0</v>
      </c>
      <c r="BC29" s="33">
        <f>AVERAGE($B29:P29)</f>
        <v>0</v>
      </c>
      <c r="BD29" s="33">
        <f>AVERAGE($B29:Q29)</f>
        <v>0</v>
      </c>
      <c r="BE29" s="33">
        <f>AVERAGE($B29:R29)</f>
        <v>0</v>
      </c>
      <c r="BF29" s="33">
        <f>AVERAGE($B29:S29)</f>
        <v>0</v>
      </c>
      <c r="BG29" s="33">
        <f>AVERAGE($B29:T29)</f>
        <v>0</v>
      </c>
      <c r="BH29" s="33">
        <f>AVERAGE($B29:U29)</f>
        <v>0</v>
      </c>
      <c r="BI29" s="33">
        <f>AVERAGE($B29:V29)</f>
        <v>0</v>
      </c>
      <c r="BJ29" s="33">
        <f>AVERAGE($B29:W29)</f>
        <v>0</v>
      </c>
      <c r="BK29" s="33">
        <f>AVERAGE($B29:X29)</f>
        <v>0</v>
      </c>
      <c r="BL29" s="33">
        <f>AVERAGE($B29:Y29)</f>
        <v>0</v>
      </c>
    </row>
    <row r="30" spans="1:64" x14ac:dyDescent="0.25">
      <c r="A30" s="172" t="str">
        <f>+'Employee Compensation 24 Week'!A41</f>
        <v>&lt;employee name&gt;</v>
      </c>
      <c r="B30" s="40">
        <v>0</v>
      </c>
      <c r="C30" s="40">
        <v>0</v>
      </c>
      <c r="D30" s="40">
        <v>0</v>
      </c>
      <c r="E30" s="40">
        <v>0</v>
      </c>
      <c r="F30" s="40">
        <v>0</v>
      </c>
      <c r="G30" s="40">
        <v>0</v>
      </c>
      <c r="H30" s="40">
        <v>0</v>
      </c>
      <c r="I30" s="40">
        <v>0</v>
      </c>
      <c r="J30" s="40">
        <v>0</v>
      </c>
      <c r="K30" s="40">
        <v>0</v>
      </c>
      <c r="L30" s="40">
        <v>0</v>
      </c>
      <c r="M30" s="40">
        <v>0</v>
      </c>
      <c r="N30" s="40">
        <v>0</v>
      </c>
      <c r="O30" s="40">
        <v>0</v>
      </c>
      <c r="P30" s="40">
        <v>0</v>
      </c>
      <c r="Q30" s="40">
        <v>0</v>
      </c>
      <c r="R30" s="40">
        <v>0</v>
      </c>
      <c r="S30" s="40">
        <v>0</v>
      </c>
      <c r="T30" s="40">
        <v>0</v>
      </c>
      <c r="U30" s="40">
        <v>0</v>
      </c>
      <c r="V30" s="40">
        <v>0</v>
      </c>
      <c r="W30" s="40">
        <v>0</v>
      </c>
      <c r="X30" s="40">
        <v>0</v>
      </c>
      <c r="Y30" s="40">
        <v>0</v>
      </c>
      <c r="Z30" s="106">
        <f t="shared" si="4"/>
        <v>0</v>
      </c>
      <c r="AA30" s="106">
        <f t="shared" si="5"/>
        <v>0</v>
      </c>
      <c r="AB30" s="40"/>
      <c r="AC30">
        <f t="shared" si="12"/>
        <v>25</v>
      </c>
      <c r="AD30" s="33">
        <f>+'Employee Compensation 24 Week'!G41</f>
        <v>0</v>
      </c>
      <c r="AE30" s="163">
        <f>IF(AB30="Yes",VLOOKUP(A30,'Prior Period FTE Calculation'!$A$10:$AK$109,36,FALSE),0)</f>
        <v>0</v>
      </c>
      <c r="AF30">
        <f>IF(AB30="Yes",VLOOKUP(A30,'Prior Period FTE Calculation'!$A$10:$AK$109,37,FALSE),0)</f>
        <v>0</v>
      </c>
      <c r="AG30">
        <f t="shared" si="6"/>
        <v>0</v>
      </c>
      <c r="AH30">
        <f t="shared" si="7"/>
        <v>0</v>
      </c>
      <c r="AI30" s="164">
        <f t="shared" si="8"/>
        <v>0</v>
      </c>
      <c r="AJ30" s="33">
        <f t="shared" si="9"/>
        <v>0</v>
      </c>
      <c r="AK30" s="33">
        <f t="shared" si="9"/>
        <v>0</v>
      </c>
      <c r="AL30" s="165">
        <f t="shared" si="10"/>
        <v>0</v>
      </c>
      <c r="AO30" s="33">
        <f t="shared" si="13"/>
        <v>0</v>
      </c>
      <c r="AP30" s="33">
        <f>AVERAGE($B30:C30)</f>
        <v>0</v>
      </c>
      <c r="AQ30" s="33">
        <f>AVERAGE($B30:D30)</f>
        <v>0</v>
      </c>
      <c r="AR30" s="33">
        <f>AVERAGE($B30:E30)</f>
        <v>0</v>
      </c>
      <c r="AS30" s="33">
        <f>AVERAGE($B30:F30)</f>
        <v>0</v>
      </c>
      <c r="AT30" s="33">
        <f>AVERAGE($B30:G30)</f>
        <v>0</v>
      </c>
      <c r="AU30" s="33">
        <f>AVERAGE($B30:H30)</f>
        <v>0</v>
      </c>
      <c r="AV30" s="33">
        <f>AVERAGE($B30:I30)</f>
        <v>0</v>
      </c>
      <c r="AW30" s="33">
        <f>AVERAGE($B30:J30)</f>
        <v>0</v>
      </c>
      <c r="AX30" s="33">
        <f>AVERAGE($B30:K30)</f>
        <v>0</v>
      </c>
      <c r="AY30" s="33">
        <f>AVERAGE($B30:L30)</f>
        <v>0</v>
      </c>
      <c r="AZ30" s="33">
        <f>AVERAGE($B30:M30)</f>
        <v>0</v>
      </c>
      <c r="BA30" s="33">
        <f>AVERAGE($B30:N30)</f>
        <v>0</v>
      </c>
      <c r="BB30" s="33">
        <f>AVERAGE($B30:O30)</f>
        <v>0</v>
      </c>
      <c r="BC30" s="33">
        <f>AVERAGE($B30:P30)</f>
        <v>0</v>
      </c>
      <c r="BD30" s="33">
        <f>AVERAGE($B30:Q30)</f>
        <v>0</v>
      </c>
      <c r="BE30" s="33">
        <f>AVERAGE($B30:R30)</f>
        <v>0</v>
      </c>
      <c r="BF30" s="33">
        <f>AVERAGE($B30:S30)</f>
        <v>0</v>
      </c>
      <c r="BG30" s="33">
        <f>AVERAGE($B30:T30)</f>
        <v>0</v>
      </c>
      <c r="BH30" s="33">
        <f>AVERAGE($B30:U30)</f>
        <v>0</v>
      </c>
      <c r="BI30" s="33">
        <f>AVERAGE($B30:V30)</f>
        <v>0</v>
      </c>
      <c r="BJ30" s="33">
        <f>AVERAGE($B30:W30)</f>
        <v>0</v>
      </c>
      <c r="BK30" s="33">
        <f>AVERAGE($B30:X30)</f>
        <v>0</v>
      </c>
      <c r="BL30" s="33">
        <f>AVERAGE($B30:Y30)</f>
        <v>0</v>
      </c>
    </row>
    <row r="31" spans="1:64" x14ac:dyDescent="0.25">
      <c r="A31" s="172" t="str">
        <f>+'Employee Compensation 24 Week'!A42</f>
        <v>&lt;employee name&gt;</v>
      </c>
      <c r="B31" s="40">
        <v>0</v>
      </c>
      <c r="C31" s="40">
        <v>0</v>
      </c>
      <c r="D31" s="40">
        <v>0</v>
      </c>
      <c r="E31" s="40">
        <v>0</v>
      </c>
      <c r="F31" s="40">
        <v>0</v>
      </c>
      <c r="G31" s="40">
        <v>0</v>
      </c>
      <c r="H31" s="40">
        <v>0</v>
      </c>
      <c r="I31" s="40">
        <v>0</v>
      </c>
      <c r="J31" s="40">
        <v>0</v>
      </c>
      <c r="K31" s="40">
        <v>0</v>
      </c>
      <c r="L31" s="40">
        <v>0</v>
      </c>
      <c r="M31" s="40">
        <v>0</v>
      </c>
      <c r="N31" s="40">
        <v>0</v>
      </c>
      <c r="O31" s="40">
        <v>0</v>
      </c>
      <c r="P31" s="40">
        <v>0</v>
      </c>
      <c r="Q31" s="40">
        <v>0</v>
      </c>
      <c r="R31" s="40">
        <v>0</v>
      </c>
      <c r="S31" s="40">
        <v>0</v>
      </c>
      <c r="T31" s="40">
        <v>0</v>
      </c>
      <c r="U31" s="40">
        <v>0</v>
      </c>
      <c r="V31" s="40">
        <v>0</v>
      </c>
      <c r="W31" s="40">
        <v>0</v>
      </c>
      <c r="X31" s="40">
        <v>0</v>
      </c>
      <c r="Y31" s="40">
        <v>0</v>
      </c>
      <c r="Z31" s="106">
        <f t="shared" si="4"/>
        <v>0</v>
      </c>
      <c r="AA31" s="106">
        <f t="shared" si="5"/>
        <v>0</v>
      </c>
      <c r="AB31" s="40"/>
      <c r="AC31">
        <f t="shared" si="12"/>
        <v>26</v>
      </c>
      <c r="AD31" s="33">
        <f>+'Employee Compensation 24 Week'!G42</f>
        <v>0</v>
      </c>
      <c r="AE31" s="163">
        <f>IF(AB31="Yes",VLOOKUP(A31,'Prior Period FTE Calculation'!$A$10:$AK$109,36,FALSE),0)</f>
        <v>0</v>
      </c>
      <c r="AF31">
        <f>IF(AB31="Yes",VLOOKUP(A31,'Prior Period FTE Calculation'!$A$10:$AK$109,37,FALSE),0)</f>
        <v>0</v>
      </c>
      <c r="AG31">
        <f t="shared" si="6"/>
        <v>0</v>
      </c>
      <c r="AH31">
        <f t="shared" si="7"/>
        <v>0</v>
      </c>
      <c r="AI31" s="164">
        <f t="shared" si="8"/>
        <v>0</v>
      </c>
      <c r="AJ31" s="33">
        <f t="shared" si="9"/>
        <v>0</v>
      </c>
      <c r="AK31" s="33">
        <f t="shared" si="9"/>
        <v>0</v>
      </c>
      <c r="AL31" s="165">
        <f t="shared" si="10"/>
        <v>0</v>
      </c>
      <c r="AO31" s="33">
        <f t="shared" si="13"/>
        <v>0</v>
      </c>
      <c r="AP31" s="33">
        <f>AVERAGE($B31:C31)</f>
        <v>0</v>
      </c>
      <c r="AQ31" s="33">
        <f>AVERAGE($B31:D31)</f>
        <v>0</v>
      </c>
      <c r="AR31" s="33">
        <f>AVERAGE($B31:E31)</f>
        <v>0</v>
      </c>
      <c r="AS31" s="33">
        <f>AVERAGE($B31:F31)</f>
        <v>0</v>
      </c>
      <c r="AT31" s="33">
        <f>AVERAGE($B31:G31)</f>
        <v>0</v>
      </c>
      <c r="AU31" s="33">
        <f>AVERAGE($B31:H31)</f>
        <v>0</v>
      </c>
      <c r="AV31" s="33">
        <f>AVERAGE($B31:I31)</f>
        <v>0</v>
      </c>
      <c r="AW31" s="33">
        <f>AVERAGE($B31:J31)</f>
        <v>0</v>
      </c>
      <c r="AX31" s="33">
        <f>AVERAGE($B31:K31)</f>
        <v>0</v>
      </c>
      <c r="AY31" s="33">
        <f>AVERAGE($B31:L31)</f>
        <v>0</v>
      </c>
      <c r="AZ31" s="33">
        <f>AVERAGE($B31:M31)</f>
        <v>0</v>
      </c>
      <c r="BA31" s="33">
        <f>AVERAGE($B31:N31)</f>
        <v>0</v>
      </c>
      <c r="BB31" s="33">
        <f>AVERAGE($B31:O31)</f>
        <v>0</v>
      </c>
      <c r="BC31" s="33">
        <f>AVERAGE($B31:P31)</f>
        <v>0</v>
      </c>
      <c r="BD31" s="33">
        <f>AVERAGE($B31:Q31)</f>
        <v>0</v>
      </c>
      <c r="BE31" s="33">
        <f>AVERAGE($B31:R31)</f>
        <v>0</v>
      </c>
      <c r="BF31" s="33">
        <f>AVERAGE($B31:S31)</f>
        <v>0</v>
      </c>
      <c r="BG31" s="33">
        <f>AVERAGE($B31:T31)</f>
        <v>0</v>
      </c>
      <c r="BH31" s="33">
        <f>AVERAGE($B31:U31)</f>
        <v>0</v>
      </c>
      <c r="BI31" s="33">
        <f>AVERAGE($B31:V31)</f>
        <v>0</v>
      </c>
      <c r="BJ31" s="33">
        <f>AVERAGE($B31:W31)</f>
        <v>0</v>
      </c>
      <c r="BK31" s="33">
        <f>AVERAGE($B31:X31)</f>
        <v>0</v>
      </c>
      <c r="BL31" s="33">
        <f>AVERAGE($B31:Y31)</f>
        <v>0</v>
      </c>
    </row>
    <row r="32" spans="1:64" x14ac:dyDescent="0.25">
      <c r="A32" s="172" t="str">
        <f>+'Employee Compensation 24 Week'!A43</f>
        <v>&lt;employee name&gt;</v>
      </c>
      <c r="B32" s="40">
        <v>0</v>
      </c>
      <c r="C32" s="40">
        <v>0</v>
      </c>
      <c r="D32" s="40">
        <v>0</v>
      </c>
      <c r="E32" s="40">
        <v>0</v>
      </c>
      <c r="F32" s="40">
        <v>0</v>
      </c>
      <c r="G32" s="40">
        <v>0</v>
      </c>
      <c r="H32" s="40">
        <v>0</v>
      </c>
      <c r="I32" s="40">
        <v>0</v>
      </c>
      <c r="J32" s="40">
        <v>0</v>
      </c>
      <c r="K32" s="40">
        <v>0</v>
      </c>
      <c r="L32" s="40">
        <v>0</v>
      </c>
      <c r="M32" s="40">
        <v>0</v>
      </c>
      <c r="N32" s="40">
        <v>0</v>
      </c>
      <c r="O32" s="40">
        <v>0</v>
      </c>
      <c r="P32" s="40">
        <v>0</v>
      </c>
      <c r="Q32" s="40">
        <v>0</v>
      </c>
      <c r="R32" s="40">
        <v>0</v>
      </c>
      <c r="S32" s="40">
        <v>0</v>
      </c>
      <c r="T32" s="40">
        <v>0</v>
      </c>
      <c r="U32" s="40">
        <v>0</v>
      </c>
      <c r="V32" s="40">
        <v>0</v>
      </c>
      <c r="W32" s="40">
        <v>0</v>
      </c>
      <c r="X32" s="40">
        <v>0</v>
      </c>
      <c r="Y32" s="40">
        <v>0</v>
      </c>
      <c r="Z32" s="106">
        <f t="shared" si="4"/>
        <v>0</v>
      </c>
      <c r="AA32" s="106">
        <f t="shared" si="5"/>
        <v>0</v>
      </c>
      <c r="AB32" s="40"/>
      <c r="AC32">
        <f t="shared" si="12"/>
        <v>27</v>
      </c>
      <c r="AD32" s="33">
        <f>+'Employee Compensation 24 Week'!G43</f>
        <v>0</v>
      </c>
      <c r="AE32" s="163">
        <f>IF(AB32="Yes",VLOOKUP(A32,'Prior Period FTE Calculation'!$A$10:$AK$109,36,FALSE),0)</f>
        <v>0</v>
      </c>
      <c r="AF32">
        <f>IF(AB32="Yes",VLOOKUP(A32,'Prior Period FTE Calculation'!$A$10:$AK$109,37,FALSE),0)</f>
        <v>0</v>
      </c>
      <c r="AG32">
        <f t="shared" si="6"/>
        <v>0</v>
      </c>
      <c r="AH32">
        <f t="shared" si="7"/>
        <v>0</v>
      </c>
      <c r="AI32" s="164">
        <f t="shared" si="8"/>
        <v>0</v>
      </c>
      <c r="AJ32" s="33">
        <f t="shared" si="9"/>
        <v>0</v>
      </c>
      <c r="AK32" s="33">
        <f t="shared" si="9"/>
        <v>0</v>
      </c>
      <c r="AL32" s="165">
        <f t="shared" si="10"/>
        <v>0</v>
      </c>
      <c r="AO32" s="33">
        <f t="shared" si="13"/>
        <v>0</v>
      </c>
      <c r="AP32" s="33">
        <f>AVERAGE($B32:C32)</f>
        <v>0</v>
      </c>
      <c r="AQ32" s="33">
        <f>AVERAGE($B32:D32)</f>
        <v>0</v>
      </c>
      <c r="AR32" s="33">
        <f>AVERAGE($B32:E32)</f>
        <v>0</v>
      </c>
      <c r="AS32" s="33">
        <f>AVERAGE($B32:F32)</f>
        <v>0</v>
      </c>
      <c r="AT32" s="33">
        <f>AVERAGE($B32:G32)</f>
        <v>0</v>
      </c>
      <c r="AU32" s="33">
        <f>AVERAGE($B32:H32)</f>
        <v>0</v>
      </c>
      <c r="AV32" s="33">
        <f>AVERAGE($B32:I32)</f>
        <v>0</v>
      </c>
      <c r="AW32" s="33">
        <f>AVERAGE($B32:J32)</f>
        <v>0</v>
      </c>
      <c r="AX32" s="33">
        <f>AVERAGE($B32:K32)</f>
        <v>0</v>
      </c>
      <c r="AY32" s="33">
        <f>AVERAGE($B32:L32)</f>
        <v>0</v>
      </c>
      <c r="AZ32" s="33">
        <f>AVERAGE($B32:M32)</f>
        <v>0</v>
      </c>
      <c r="BA32" s="33">
        <f>AVERAGE($B32:N32)</f>
        <v>0</v>
      </c>
      <c r="BB32" s="33">
        <f>AVERAGE($B32:O32)</f>
        <v>0</v>
      </c>
      <c r="BC32" s="33">
        <f>AVERAGE($B32:P32)</f>
        <v>0</v>
      </c>
      <c r="BD32" s="33">
        <f>AVERAGE($B32:Q32)</f>
        <v>0</v>
      </c>
      <c r="BE32" s="33">
        <f>AVERAGE($B32:R32)</f>
        <v>0</v>
      </c>
      <c r="BF32" s="33">
        <f>AVERAGE($B32:S32)</f>
        <v>0</v>
      </c>
      <c r="BG32" s="33">
        <f>AVERAGE($B32:T32)</f>
        <v>0</v>
      </c>
      <c r="BH32" s="33">
        <f>AVERAGE($B32:U32)</f>
        <v>0</v>
      </c>
      <c r="BI32" s="33">
        <f>AVERAGE($B32:V32)</f>
        <v>0</v>
      </c>
      <c r="BJ32" s="33">
        <f>AVERAGE($B32:W32)</f>
        <v>0</v>
      </c>
      <c r="BK32" s="33">
        <f>AVERAGE($B32:X32)</f>
        <v>0</v>
      </c>
      <c r="BL32" s="33">
        <f>AVERAGE($B32:Y32)</f>
        <v>0</v>
      </c>
    </row>
    <row r="33" spans="1:64" x14ac:dyDescent="0.25">
      <c r="A33" s="172" t="str">
        <f>+'Employee Compensation 24 Week'!A44</f>
        <v>&lt;employee name&gt;</v>
      </c>
      <c r="B33" s="40">
        <v>0</v>
      </c>
      <c r="C33" s="40">
        <v>0</v>
      </c>
      <c r="D33" s="40">
        <v>0</v>
      </c>
      <c r="E33" s="40">
        <v>0</v>
      </c>
      <c r="F33" s="40">
        <v>0</v>
      </c>
      <c r="G33" s="40">
        <v>0</v>
      </c>
      <c r="H33" s="40">
        <v>0</v>
      </c>
      <c r="I33" s="40">
        <v>0</v>
      </c>
      <c r="J33" s="40">
        <v>0</v>
      </c>
      <c r="K33" s="40">
        <v>0</v>
      </c>
      <c r="L33" s="40">
        <v>0</v>
      </c>
      <c r="M33" s="40">
        <v>0</v>
      </c>
      <c r="N33" s="40">
        <v>0</v>
      </c>
      <c r="O33" s="40">
        <v>0</v>
      </c>
      <c r="P33" s="40">
        <v>0</v>
      </c>
      <c r="Q33" s="40">
        <v>0</v>
      </c>
      <c r="R33" s="40">
        <v>0</v>
      </c>
      <c r="S33" s="40">
        <v>0</v>
      </c>
      <c r="T33" s="40">
        <v>0</v>
      </c>
      <c r="U33" s="40">
        <v>0</v>
      </c>
      <c r="V33" s="40">
        <v>0</v>
      </c>
      <c r="W33" s="40">
        <v>0</v>
      </c>
      <c r="X33" s="40">
        <v>0</v>
      </c>
      <c r="Y33" s="40">
        <v>0</v>
      </c>
      <c r="Z33" s="106">
        <f t="shared" si="4"/>
        <v>0</v>
      </c>
      <c r="AA33" s="106">
        <f t="shared" si="5"/>
        <v>0</v>
      </c>
      <c r="AB33" s="40"/>
      <c r="AC33">
        <f t="shared" si="12"/>
        <v>28</v>
      </c>
      <c r="AD33" s="33">
        <f>+'Employee Compensation 24 Week'!G44</f>
        <v>0</v>
      </c>
      <c r="AE33" s="163">
        <f>IF(AB33="Yes",VLOOKUP(A33,'Prior Period FTE Calculation'!$A$10:$AK$109,36,FALSE),0)</f>
        <v>0</v>
      </c>
      <c r="AF33">
        <f>IF(AB33="Yes",VLOOKUP(A33,'Prior Period FTE Calculation'!$A$10:$AK$109,37,FALSE),0)</f>
        <v>0</v>
      </c>
      <c r="AG33">
        <f t="shared" si="6"/>
        <v>0</v>
      </c>
      <c r="AH33">
        <f t="shared" si="7"/>
        <v>0</v>
      </c>
      <c r="AI33" s="164">
        <f t="shared" si="8"/>
        <v>0</v>
      </c>
      <c r="AJ33" s="33">
        <f t="shared" si="9"/>
        <v>0</v>
      </c>
      <c r="AK33" s="33">
        <f t="shared" si="9"/>
        <v>0</v>
      </c>
      <c r="AL33" s="165">
        <f t="shared" si="10"/>
        <v>0</v>
      </c>
      <c r="AO33" s="33">
        <f t="shared" si="13"/>
        <v>0</v>
      </c>
      <c r="AP33" s="33">
        <f>AVERAGE($B33:C33)</f>
        <v>0</v>
      </c>
      <c r="AQ33" s="33">
        <f>AVERAGE($B33:D33)</f>
        <v>0</v>
      </c>
      <c r="AR33" s="33">
        <f>AVERAGE($B33:E33)</f>
        <v>0</v>
      </c>
      <c r="AS33" s="33">
        <f>AVERAGE($B33:F33)</f>
        <v>0</v>
      </c>
      <c r="AT33" s="33">
        <f>AVERAGE($B33:G33)</f>
        <v>0</v>
      </c>
      <c r="AU33" s="33">
        <f>AVERAGE($B33:H33)</f>
        <v>0</v>
      </c>
      <c r="AV33" s="33">
        <f>AVERAGE($B33:I33)</f>
        <v>0</v>
      </c>
      <c r="AW33" s="33">
        <f>AVERAGE($B33:J33)</f>
        <v>0</v>
      </c>
      <c r="AX33" s="33">
        <f>AVERAGE($B33:K33)</f>
        <v>0</v>
      </c>
      <c r="AY33" s="33">
        <f>AVERAGE($B33:L33)</f>
        <v>0</v>
      </c>
      <c r="AZ33" s="33">
        <f>AVERAGE($B33:M33)</f>
        <v>0</v>
      </c>
      <c r="BA33" s="33">
        <f>AVERAGE($B33:N33)</f>
        <v>0</v>
      </c>
      <c r="BB33" s="33">
        <f>AVERAGE($B33:O33)</f>
        <v>0</v>
      </c>
      <c r="BC33" s="33">
        <f>AVERAGE($B33:P33)</f>
        <v>0</v>
      </c>
      <c r="BD33" s="33">
        <f>AVERAGE($B33:Q33)</f>
        <v>0</v>
      </c>
      <c r="BE33" s="33">
        <f>AVERAGE($B33:R33)</f>
        <v>0</v>
      </c>
      <c r="BF33" s="33">
        <f>AVERAGE($B33:S33)</f>
        <v>0</v>
      </c>
      <c r="BG33" s="33">
        <f>AVERAGE($B33:T33)</f>
        <v>0</v>
      </c>
      <c r="BH33" s="33">
        <f>AVERAGE($B33:U33)</f>
        <v>0</v>
      </c>
      <c r="BI33" s="33">
        <f>AVERAGE($B33:V33)</f>
        <v>0</v>
      </c>
      <c r="BJ33" s="33">
        <f>AVERAGE($B33:W33)</f>
        <v>0</v>
      </c>
      <c r="BK33" s="33">
        <f>AVERAGE($B33:X33)</f>
        <v>0</v>
      </c>
      <c r="BL33" s="33">
        <f>AVERAGE($B33:Y33)</f>
        <v>0</v>
      </c>
    </row>
    <row r="34" spans="1:64" x14ac:dyDescent="0.25">
      <c r="A34" s="172" t="str">
        <f>+'Employee Compensation 24 Week'!A45</f>
        <v>&lt;employee name&gt;</v>
      </c>
      <c r="B34" s="40">
        <v>0</v>
      </c>
      <c r="C34" s="40">
        <v>0</v>
      </c>
      <c r="D34" s="40">
        <v>0</v>
      </c>
      <c r="E34" s="40">
        <v>0</v>
      </c>
      <c r="F34" s="40">
        <v>0</v>
      </c>
      <c r="G34" s="40">
        <v>0</v>
      </c>
      <c r="H34" s="40">
        <v>0</v>
      </c>
      <c r="I34" s="40">
        <v>0</v>
      </c>
      <c r="J34" s="40">
        <v>0</v>
      </c>
      <c r="K34" s="40">
        <v>0</v>
      </c>
      <c r="L34" s="40">
        <v>0</v>
      </c>
      <c r="M34" s="40">
        <v>0</v>
      </c>
      <c r="N34" s="40">
        <v>0</v>
      </c>
      <c r="O34" s="40">
        <v>0</v>
      </c>
      <c r="P34" s="40">
        <v>0</v>
      </c>
      <c r="Q34" s="40">
        <v>0</v>
      </c>
      <c r="R34" s="40">
        <v>0</v>
      </c>
      <c r="S34" s="40">
        <v>0</v>
      </c>
      <c r="T34" s="40">
        <v>0</v>
      </c>
      <c r="U34" s="40">
        <v>0</v>
      </c>
      <c r="V34" s="40">
        <v>0</v>
      </c>
      <c r="W34" s="40">
        <v>0</v>
      </c>
      <c r="X34" s="40">
        <v>0</v>
      </c>
      <c r="Y34" s="40">
        <v>0</v>
      </c>
      <c r="Z34" s="106">
        <f t="shared" si="4"/>
        <v>0</v>
      </c>
      <c r="AA34" s="106">
        <f t="shared" si="5"/>
        <v>0</v>
      </c>
      <c r="AB34" s="40"/>
      <c r="AC34">
        <f t="shared" si="12"/>
        <v>29</v>
      </c>
      <c r="AD34" s="33">
        <f>+'Employee Compensation 24 Week'!G45</f>
        <v>0</v>
      </c>
      <c r="AE34" s="163">
        <f>IF(AB34="Yes",VLOOKUP(A34,'Prior Period FTE Calculation'!$A$10:$AK$109,36,FALSE),0)</f>
        <v>0</v>
      </c>
      <c r="AF34">
        <f>IF(AB34="Yes",VLOOKUP(A34,'Prior Period FTE Calculation'!$A$10:$AK$109,37,FALSE),0)</f>
        <v>0</v>
      </c>
      <c r="AG34">
        <f t="shared" si="6"/>
        <v>0</v>
      </c>
      <c r="AH34">
        <f t="shared" si="7"/>
        <v>0</v>
      </c>
      <c r="AI34" s="164">
        <f t="shared" si="8"/>
        <v>0</v>
      </c>
      <c r="AJ34" s="33">
        <f t="shared" si="9"/>
        <v>0</v>
      </c>
      <c r="AK34" s="33">
        <f t="shared" si="9"/>
        <v>0</v>
      </c>
      <c r="AL34" s="165">
        <f t="shared" si="10"/>
        <v>0</v>
      </c>
      <c r="AO34" s="33">
        <f t="shared" si="13"/>
        <v>0</v>
      </c>
      <c r="AP34" s="33">
        <f>AVERAGE($B34:C34)</f>
        <v>0</v>
      </c>
      <c r="AQ34" s="33">
        <f>AVERAGE($B34:D34)</f>
        <v>0</v>
      </c>
      <c r="AR34" s="33">
        <f>AVERAGE($B34:E34)</f>
        <v>0</v>
      </c>
      <c r="AS34" s="33">
        <f>AVERAGE($B34:F34)</f>
        <v>0</v>
      </c>
      <c r="AT34" s="33">
        <f>AVERAGE($B34:G34)</f>
        <v>0</v>
      </c>
      <c r="AU34" s="33">
        <f>AVERAGE($B34:H34)</f>
        <v>0</v>
      </c>
      <c r="AV34" s="33">
        <f>AVERAGE($B34:I34)</f>
        <v>0</v>
      </c>
      <c r="AW34" s="33">
        <f>AVERAGE($B34:J34)</f>
        <v>0</v>
      </c>
      <c r="AX34" s="33">
        <f>AVERAGE($B34:K34)</f>
        <v>0</v>
      </c>
      <c r="AY34" s="33">
        <f>AVERAGE($B34:L34)</f>
        <v>0</v>
      </c>
      <c r="AZ34" s="33">
        <f>AVERAGE($B34:M34)</f>
        <v>0</v>
      </c>
      <c r="BA34" s="33">
        <f>AVERAGE($B34:N34)</f>
        <v>0</v>
      </c>
      <c r="BB34" s="33">
        <f>AVERAGE($B34:O34)</f>
        <v>0</v>
      </c>
      <c r="BC34" s="33">
        <f>AVERAGE($B34:P34)</f>
        <v>0</v>
      </c>
      <c r="BD34" s="33">
        <f>AVERAGE($B34:Q34)</f>
        <v>0</v>
      </c>
      <c r="BE34" s="33">
        <f>AVERAGE($B34:R34)</f>
        <v>0</v>
      </c>
      <c r="BF34" s="33">
        <f>AVERAGE($B34:S34)</f>
        <v>0</v>
      </c>
      <c r="BG34" s="33">
        <f>AVERAGE($B34:T34)</f>
        <v>0</v>
      </c>
      <c r="BH34" s="33">
        <f>AVERAGE($B34:U34)</f>
        <v>0</v>
      </c>
      <c r="BI34" s="33">
        <f>AVERAGE($B34:V34)</f>
        <v>0</v>
      </c>
      <c r="BJ34" s="33">
        <f>AVERAGE($B34:W34)</f>
        <v>0</v>
      </c>
      <c r="BK34" s="33">
        <f>AVERAGE($B34:X34)</f>
        <v>0</v>
      </c>
      <c r="BL34" s="33">
        <f>AVERAGE($B34:Y34)</f>
        <v>0</v>
      </c>
    </row>
    <row r="35" spans="1:64" x14ac:dyDescent="0.25">
      <c r="A35" s="172" t="str">
        <f>+'Employee Compensation 24 Week'!A46</f>
        <v>&lt;employee name&gt;</v>
      </c>
      <c r="B35" s="40">
        <v>0</v>
      </c>
      <c r="C35" s="40">
        <v>0</v>
      </c>
      <c r="D35" s="40">
        <v>0</v>
      </c>
      <c r="E35" s="40">
        <v>0</v>
      </c>
      <c r="F35" s="40">
        <v>0</v>
      </c>
      <c r="G35" s="40">
        <v>0</v>
      </c>
      <c r="H35" s="40">
        <v>0</v>
      </c>
      <c r="I35" s="40">
        <v>0</v>
      </c>
      <c r="J35" s="40">
        <v>0</v>
      </c>
      <c r="K35" s="40">
        <v>0</v>
      </c>
      <c r="L35" s="40">
        <v>0</v>
      </c>
      <c r="M35" s="40">
        <v>0</v>
      </c>
      <c r="N35" s="40">
        <v>0</v>
      </c>
      <c r="O35" s="40">
        <v>0</v>
      </c>
      <c r="P35" s="40">
        <v>0</v>
      </c>
      <c r="Q35" s="40">
        <v>0</v>
      </c>
      <c r="R35" s="40">
        <v>0</v>
      </c>
      <c r="S35" s="40">
        <v>0</v>
      </c>
      <c r="T35" s="40">
        <v>0</v>
      </c>
      <c r="U35" s="40">
        <v>0</v>
      </c>
      <c r="V35" s="40">
        <v>0</v>
      </c>
      <c r="W35" s="40">
        <v>0</v>
      </c>
      <c r="X35" s="40">
        <v>0</v>
      </c>
      <c r="Y35" s="40">
        <v>0</v>
      </c>
      <c r="Z35" s="106">
        <f t="shared" si="4"/>
        <v>0</v>
      </c>
      <c r="AA35" s="106">
        <f t="shared" si="5"/>
        <v>0</v>
      </c>
      <c r="AB35" s="40"/>
      <c r="AC35">
        <f t="shared" si="12"/>
        <v>30</v>
      </c>
      <c r="AD35" s="33">
        <f>+'Employee Compensation 24 Week'!G46</f>
        <v>0</v>
      </c>
      <c r="AE35" s="163">
        <f>IF(AB35="Yes",VLOOKUP(A35,'Prior Period FTE Calculation'!$A$10:$AK$109,36,FALSE),0)</f>
        <v>0</v>
      </c>
      <c r="AF35">
        <f>IF(AB35="Yes",VLOOKUP(A35,'Prior Period FTE Calculation'!$A$10:$AK$109,37,FALSE),0)</f>
        <v>0</v>
      </c>
      <c r="AG35">
        <f t="shared" si="6"/>
        <v>0</v>
      </c>
      <c r="AH35">
        <f t="shared" si="7"/>
        <v>0</v>
      </c>
      <c r="AI35" s="164">
        <f t="shared" si="8"/>
        <v>0</v>
      </c>
      <c r="AJ35" s="33">
        <f t="shared" si="9"/>
        <v>0</v>
      </c>
      <c r="AK35" s="33">
        <f t="shared" si="9"/>
        <v>0</v>
      </c>
      <c r="AL35" s="165">
        <f t="shared" si="10"/>
        <v>0</v>
      </c>
      <c r="AO35" s="33">
        <f t="shared" si="13"/>
        <v>0</v>
      </c>
      <c r="AP35" s="33">
        <f>AVERAGE($B35:C35)</f>
        <v>0</v>
      </c>
      <c r="AQ35" s="33">
        <f>AVERAGE($B35:D35)</f>
        <v>0</v>
      </c>
      <c r="AR35" s="33">
        <f>AVERAGE($B35:E35)</f>
        <v>0</v>
      </c>
      <c r="AS35" s="33">
        <f>AVERAGE($B35:F35)</f>
        <v>0</v>
      </c>
      <c r="AT35" s="33">
        <f>AVERAGE($B35:G35)</f>
        <v>0</v>
      </c>
      <c r="AU35" s="33">
        <f>AVERAGE($B35:H35)</f>
        <v>0</v>
      </c>
      <c r="AV35" s="33">
        <f>AVERAGE($B35:I35)</f>
        <v>0</v>
      </c>
      <c r="AW35" s="33">
        <f>AVERAGE($B35:J35)</f>
        <v>0</v>
      </c>
      <c r="AX35" s="33">
        <f>AVERAGE($B35:K35)</f>
        <v>0</v>
      </c>
      <c r="AY35" s="33">
        <f>AVERAGE($B35:L35)</f>
        <v>0</v>
      </c>
      <c r="AZ35" s="33">
        <f>AVERAGE($B35:M35)</f>
        <v>0</v>
      </c>
      <c r="BA35" s="33">
        <f>AVERAGE($B35:N35)</f>
        <v>0</v>
      </c>
      <c r="BB35" s="33">
        <f>AVERAGE($B35:O35)</f>
        <v>0</v>
      </c>
      <c r="BC35" s="33">
        <f>AVERAGE($B35:P35)</f>
        <v>0</v>
      </c>
      <c r="BD35" s="33">
        <f>AVERAGE($B35:Q35)</f>
        <v>0</v>
      </c>
      <c r="BE35" s="33">
        <f>AVERAGE($B35:R35)</f>
        <v>0</v>
      </c>
      <c r="BF35" s="33">
        <f>AVERAGE($B35:S35)</f>
        <v>0</v>
      </c>
      <c r="BG35" s="33">
        <f>AVERAGE($B35:T35)</f>
        <v>0</v>
      </c>
      <c r="BH35" s="33">
        <f>AVERAGE($B35:U35)</f>
        <v>0</v>
      </c>
      <c r="BI35" s="33">
        <f>AVERAGE($B35:V35)</f>
        <v>0</v>
      </c>
      <c r="BJ35" s="33">
        <f>AVERAGE($B35:W35)</f>
        <v>0</v>
      </c>
      <c r="BK35" s="33">
        <f>AVERAGE($B35:X35)</f>
        <v>0</v>
      </c>
      <c r="BL35" s="33">
        <f>AVERAGE($B35:Y35)</f>
        <v>0</v>
      </c>
    </row>
    <row r="36" spans="1:64" x14ac:dyDescent="0.25">
      <c r="A36" s="172" t="str">
        <f>+'Employee Compensation 24 Week'!A47</f>
        <v>&lt;employee name&gt;</v>
      </c>
      <c r="B36" s="40">
        <v>0</v>
      </c>
      <c r="C36" s="40">
        <v>0</v>
      </c>
      <c r="D36" s="40">
        <v>0</v>
      </c>
      <c r="E36" s="40">
        <v>0</v>
      </c>
      <c r="F36" s="40">
        <v>0</v>
      </c>
      <c r="G36" s="40">
        <v>0</v>
      </c>
      <c r="H36" s="40">
        <v>0</v>
      </c>
      <c r="I36" s="40">
        <v>0</v>
      </c>
      <c r="J36" s="40">
        <v>0</v>
      </c>
      <c r="K36" s="40">
        <v>0</v>
      </c>
      <c r="L36" s="40">
        <v>0</v>
      </c>
      <c r="M36" s="40">
        <v>0</v>
      </c>
      <c r="N36" s="40">
        <v>0</v>
      </c>
      <c r="O36" s="40">
        <v>0</v>
      </c>
      <c r="P36" s="40">
        <v>0</v>
      </c>
      <c r="Q36" s="40">
        <v>0</v>
      </c>
      <c r="R36" s="40">
        <v>0</v>
      </c>
      <c r="S36" s="40">
        <v>0</v>
      </c>
      <c r="T36" s="40">
        <v>0</v>
      </c>
      <c r="U36" s="40">
        <v>0</v>
      </c>
      <c r="V36" s="40">
        <v>0</v>
      </c>
      <c r="W36" s="40">
        <v>0</v>
      </c>
      <c r="X36" s="40">
        <v>0</v>
      </c>
      <c r="Y36" s="40">
        <v>0</v>
      </c>
      <c r="Z36" s="106">
        <f t="shared" si="4"/>
        <v>0</v>
      </c>
      <c r="AA36" s="106">
        <f t="shared" si="5"/>
        <v>0</v>
      </c>
      <c r="AB36" s="40"/>
      <c r="AC36">
        <f t="shared" si="12"/>
        <v>31</v>
      </c>
      <c r="AD36" s="33">
        <f>+'Employee Compensation 24 Week'!G47</f>
        <v>0</v>
      </c>
      <c r="AE36" s="163">
        <f>IF(AB36="Yes",VLOOKUP(A36,'Prior Period FTE Calculation'!$A$10:$AK$109,36,FALSE),0)</f>
        <v>0</v>
      </c>
      <c r="AF36">
        <f>IF(AB36="Yes",VLOOKUP(A36,'Prior Period FTE Calculation'!$A$10:$AK$109,37,FALSE),0)</f>
        <v>0</v>
      </c>
      <c r="AG36">
        <f t="shared" si="6"/>
        <v>0</v>
      </c>
      <c r="AH36">
        <f t="shared" si="7"/>
        <v>0</v>
      </c>
      <c r="AI36" s="164">
        <f t="shared" si="8"/>
        <v>0</v>
      </c>
      <c r="AJ36" s="33">
        <f t="shared" si="9"/>
        <v>0</v>
      </c>
      <c r="AK36" s="33">
        <f t="shared" si="9"/>
        <v>0</v>
      </c>
      <c r="AL36" s="165">
        <f t="shared" si="10"/>
        <v>0</v>
      </c>
      <c r="AO36" s="33">
        <f t="shared" si="13"/>
        <v>0</v>
      </c>
      <c r="AP36" s="33">
        <f>AVERAGE($B36:C36)</f>
        <v>0</v>
      </c>
      <c r="AQ36" s="33">
        <f>AVERAGE($B36:D36)</f>
        <v>0</v>
      </c>
      <c r="AR36" s="33">
        <f>AVERAGE($B36:E36)</f>
        <v>0</v>
      </c>
      <c r="AS36" s="33">
        <f>AVERAGE($B36:F36)</f>
        <v>0</v>
      </c>
      <c r="AT36" s="33">
        <f>AVERAGE($B36:G36)</f>
        <v>0</v>
      </c>
      <c r="AU36" s="33">
        <f>AVERAGE($B36:H36)</f>
        <v>0</v>
      </c>
      <c r="AV36" s="33">
        <f>AVERAGE($B36:I36)</f>
        <v>0</v>
      </c>
      <c r="AW36" s="33">
        <f>AVERAGE($B36:J36)</f>
        <v>0</v>
      </c>
      <c r="AX36" s="33">
        <f>AVERAGE($B36:K36)</f>
        <v>0</v>
      </c>
      <c r="AY36" s="33">
        <f>AVERAGE($B36:L36)</f>
        <v>0</v>
      </c>
      <c r="AZ36" s="33">
        <f>AVERAGE($B36:M36)</f>
        <v>0</v>
      </c>
      <c r="BA36" s="33">
        <f>AVERAGE($B36:N36)</f>
        <v>0</v>
      </c>
      <c r="BB36" s="33">
        <f>AVERAGE($B36:O36)</f>
        <v>0</v>
      </c>
      <c r="BC36" s="33">
        <f>AVERAGE($B36:P36)</f>
        <v>0</v>
      </c>
      <c r="BD36" s="33">
        <f>AVERAGE($B36:Q36)</f>
        <v>0</v>
      </c>
      <c r="BE36" s="33">
        <f>AVERAGE($B36:R36)</f>
        <v>0</v>
      </c>
      <c r="BF36" s="33">
        <f>AVERAGE($B36:S36)</f>
        <v>0</v>
      </c>
      <c r="BG36" s="33">
        <f>AVERAGE($B36:T36)</f>
        <v>0</v>
      </c>
      <c r="BH36" s="33">
        <f>AVERAGE($B36:U36)</f>
        <v>0</v>
      </c>
      <c r="BI36" s="33">
        <f>AVERAGE($B36:V36)</f>
        <v>0</v>
      </c>
      <c r="BJ36" s="33">
        <f>AVERAGE($B36:W36)</f>
        <v>0</v>
      </c>
      <c r="BK36" s="33">
        <f>AVERAGE($B36:X36)</f>
        <v>0</v>
      </c>
      <c r="BL36" s="33">
        <f>AVERAGE($B36:Y36)</f>
        <v>0</v>
      </c>
    </row>
    <row r="37" spans="1:64" x14ac:dyDescent="0.25">
      <c r="A37" s="172" t="str">
        <f>+'Employee Compensation 24 Week'!A48</f>
        <v>&lt;employee name&gt;</v>
      </c>
      <c r="B37" s="40">
        <v>0</v>
      </c>
      <c r="C37" s="40">
        <v>0</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106">
        <f t="shared" si="4"/>
        <v>0</v>
      </c>
      <c r="AA37" s="106">
        <f t="shared" si="5"/>
        <v>0</v>
      </c>
      <c r="AB37" s="40"/>
      <c r="AC37">
        <f t="shared" si="12"/>
        <v>32</v>
      </c>
      <c r="AD37" s="33">
        <f>+'Employee Compensation 24 Week'!G48</f>
        <v>0</v>
      </c>
      <c r="AE37" s="163">
        <f>IF(AB37="Yes",VLOOKUP(A37,'Prior Period FTE Calculation'!$A$10:$AK$109,36,FALSE),0)</f>
        <v>0</v>
      </c>
      <c r="AF37">
        <f>IF(AB37="Yes",VLOOKUP(A37,'Prior Period FTE Calculation'!$A$10:$AK$109,37,FALSE),0)</f>
        <v>0</v>
      </c>
      <c r="AG37">
        <f t="shared" si="6"/>
        <v>0</v>
      </c>
      <c r="AH37">
        <f t="shared" si="7"/>
        <v>0</v>
      </c>
      <c r="AI37" s="164">
        <f t="shared" si="8"/>
        <v>0</v>
      </c>
      <c r="AJ37" s="33">
        <f t="shared" si="9"/>
        <v>0</v>
      </c>
      <c r="AK37" s="33">
        <f t="shared" si="9"/>
        <v>0</v>
      </c>
      <c r="AL37" s="165">
        <f t="shared" si="10"/>
        <v>0</v>
      </c>
      <c r="AO37" s="33">
        <f t="shared" si="13"/>
        <v>0</v>
      </c>
      <c r="AP37" s="33">
        <f>AVERAGE($B37:C37)</f>
        <v>0</v>
      </c>
      <c r="AQ37" s="33">
        <f>AVERAGE($B37:D37)</f>
        <v>0</v>
      </c>
      <c r="AR37" s="33">
        <f>AVERAGE($B37:E37)</f>
        <v>0</v>
      </c>
      <c r="AS37" s="33">
        <f>AVERAGE($B37:F37)</f>
        <v>0</v>
      </c>
      <c r="AT37" s="33">
        <f>AVERAGE($B37:G37)</f>
        <v>0</v>
      </c>
      <c r="AU37" s="33">
        <f>AVERAGE($B37:H37)</f>
        <v>0</v>
      </c>
      <c r="AV37" s="33">
        <f>AVERAGE($B37:I37)</f>
        <v>0</v>
      </c>
      <c r="AW37" s="33">
        <f>AVERAGE($B37:J37)</f>
        <v>0</v>
      </c>
      <c r="AX37" s="33">
        <f>AVERAGE($B37:K37)</f>
        <v>0</v>
      </c>
      <c r="AY37" s="33">
        <f>AVERAGE($B37:L37)</f>
        <v>0</v>
      </c>
      <c r="AZ37" s="33">
        <f>AVERAGE($B37:M37)</f>
        <v>0</v>
      </c>
      <c r="BA37" s="33">
        <f>AVERAGE($B37:N37)</f>
        <v>0</v>
      </c>
      <c r="BB37" s="33">
        <f>AVERAGE($B37:O37)</f>
        <v>0</v>
      </c>
      <c r="BC37" s="33">
        <f>AVERAGE($B37:P37)</f>
        <v>0</v>
      </c>
      <c r="BD37" s="33">
        <f>AVERAGE($B37:Q37)</f>
        <v>0</v>
      </c>
      <c r="BE37" s="33">
        <f>AVERAGE($B37:R37)</f>
        <v>0</v>
      </c>
      <c r="BF37" s="33">
        <f>AVERAGE($B37:S37)</f>
        <v>0</v>
      </c>
      <c r="BG37" s="33">
        <f>AVERAGE($B37:T37)</f>
        <v>0</v>
      </c>
      <c r="BH37" s="33">
        <f>AVERAGE($B37:U37)</f>
        <v>0</v>
      </c>
      <c r="BI37" s="33">
        <f>AVERAGE($B37:V37)</f>
        <v>0</v>
      </c>
      <c r="BJ37" s="33">
        <f>AVERAGE($B37:W37)</f>
        <v>0</v>
      </c>
      <c r="BK37" s="33">
        <f>AVERAGE($B37:X37)</f>
        <v>0</v>
      </c>
      <c r="BL37" s="33">
        <f>AVERAGE($B37:Y37)</f>
        <v>0</v>
      </c>
    </row>
    <row r="38" spans="1:64" x14ac:dyDescent="0.25">
      <c r="A38" s="172" t="str">
        <f>+'Employee Compensation 24 Week'!A49</f>
        <v>&lt;employee name&gt;</v>
      </c>
      <c r="B38" s="40">
        <v>0</v>
      </c>
      <c r="C38" s="40">
        <v>0</v>
      </c>
      <c r="D38" s="40">
        <v>0</v>
      </c>
      <c r="E38" s="40">
        <v>0</v>
      </c>
      <c r="F38" s="40">
        <v>0</v>
      </c>
      <c r="G38" s="40">
        <v>0</v>
      </c>
      <c r="H38" s="40">
        <v>0</v>
      </c>
      <c r="I38" s="40">
        <v>0</v>
      </c>
      <c r="J38" s="40">
        <v>0</v>
      </c>
      <c r="K38" s="40">
        <v>0</v>
      </c>
      <c r="L38" s="40">
        <v>0</v>
      </c>
      <c r="M38" s="40">
        <v>0</v>
      </c>
      <c r="N38" s="40">
        <v>0</v>
      </c>
      <c r="O38" s="40">
        <v>0</v>
      </c>
      <c r="P38" s="40">
        <v>0</v>
      </c>
      <c r="Q38" s="40">
        <v>0</v>
      </c>
      <c r="R38" s="40">
        <v>0</v>
      </c>
      <c r="S38" s="40">
        <v>0</v>
      </c>
      <c r="T38" s="40">
        <v>0</v>
      </c>
      <c r="U38" s="40">
        <v>0</v>
      </c>
      <c r="V38" s="40">
        <v>0</v>
      </c>
      <c r="W38" s="40">
        <v>0</v>
      </c>
      <c r="X38" s="40">
        <v>0</v>
      </c>
      <c r="Y38" s="40">
        <v>0</v>
      </c>
      <c r="Z38" s="106">
        <f t="shared" si="4"/>
        <v>0</v>
      </c>
      <c r="AA38" s="106">
        <f t="shared" si="5"/>
        <v>0</v>
      </c>
      <c r="AB38" s="40"/>
      <c r="AC38">
        <f t="shared" si="12"/>
        <v>33</v>
      </c>
      <c r="AD38" s="33">
        <f>+'Employee Compensation 24 Week'!G49</f>
        <v>0</v>
      </c>
      <c r="AE38" s="163">
        <f>IF(AB38="Yes",VLOOKUP(A38,'Prior Period FTE Calculation'!$A$10:$AK$109,36,FALSE),0)</f>
        <v>0</v>
      </c>
      <c r="AF38">
        <f>IF(AB38="Yes",VLOOKUP(A38,'Prior Period FTE Calculation'!$A$10:$AK$109,37,FALSE),0)</f>
        <v>0</v>
      </c>
      <c r="AG38">
        <f t="shared" si="6"/>
        <v>0</v>
      </c>
      <c r="AH38">
        <f t="shared" si="7"/>
        <v>0</v>
      </c>
      <c r="AI38" s="164">
        <f t="shared" si="8"/>
        <v>0</v>
      </c>
      <c r="AJ38" s="33">
        <f t="shared" si="9"/>
        <v>0</v>
      </c>
      <c r="AK38" s="33">
        <f t="shared" si="9"/>
        <v>0</v>
      </c>
      <c r="AL38" s="165">
        <f t="shared" si="10"/>
        <v>0</v>
      </c>
      <c r="AO38" s="33">
        <f t="shared" si="13"/>
        <v>0</v>
      </c>
      <c r="AP38" s="33">
        <f>AVERAGE($B38:C38)</f>
        <v>0</v>
      </c>
      <c r="AQ38" s="33">
        <f>AVERAGE($B38:D38)</f>
        <v>0</v>
      </c>
      <c r="AR38" s="33">
        <f>AVERAGE($B38:E38)</f>
        <v>0</v>
      </c>
      <c r="AS38" s="33">
        <f>AVERAGE($B38:F38)</f>
        <v>0</v>
      </c>
      <c r="AT38" s="33">
        <f>AVERAGE($B38:G38)</f>
        <v>0</v>
      </c>
      <c r="AU38" s="33">
        <f>AVERAGE($B38:H38)</f>
        <v>0</v>
      </c>
      <c r="AV38" s="33">
        <f>AVERAGE($B38:I38)</f>
        <v>0</v>
      </c>
      <c r="AW38" s="33">
        <f>AVERAGE($B38:J38)</f>
        <v>0</v>
      </c>
      <c r="AX38" s="33">
        <f>AVERAGE($B38:K38)</f>
        <v>0</v>
      </c>
      <c r="AY38" s="33">
        <f>AVERAGE($B38:L38)</f>
        <v>0</v>
      </c>
      <c r="AZ38" s="33">
        <f>AVERAGE($B38:M38)</f>
        <v>0</v>
      </c>
      <c r="BA38" s="33">
        <f>AVERAGE($B38:N38)</f>
        <v>0</v>
      </c>
      <c r="BB38" s="33">
        <f>AVERAGE($B38:O38)</f>
        <v>0</v>
      </c>
      <c r="BC38" s="33">
        <f>AVERAGE($B38:P38)</f>
        <v>0</v>
      </c>
      <c r="BD38" s="33">
        <f>AVERAGE($B38:Q38)</f>
        <v>0</v>
      </c>
      <c r="BE38" s="33">
        <f>AVERAGE($B38:R38)</f>
        <v>0</v>
      </c>
      <c r="BF38" s="33">
        <f>AVERAGE($B38:S38)</f>
        <v>0</v>
      </c>
      <c r="BG38" s="33">
        <f>AVERAGE($B38:T38)</f>
        <v>0</v>
      </c>
      <c r="BH38" s="33">
        <f>AVERAGE($B38:U38)</f>
        <v>0</v>
      </c>
      <c r="BI38" s="33">
        <f>AVERAGE($B38:V38)</f>
        <v>0</v>
      </c>
      <c r="BJ38" s="33">
        <f>AVERAGE($B38:W38)</f>
        <v>0</v>
      </c>
      <c r="BK38" s="33">
        <f>AVERAGE($B38:X38)</f>
        <v>0</v>
      </c>
      <c r="BL38" s="33">
        <f>AVERAGE($B38:Y38)</f>
        <v>0</v>
      </c>
    </row>
    <row r="39" spans="1:64" x14ac:dyDescent="0.25">
      <c r="A39" s="172" t="str">
        <f>+'Employee Compensation 24 Week'!A50</f>
        <v>&lt;employee name&gt;</v>
      </c>
      <c r="B39" s="40">
        <v>0</v>
      </c>
      <c r="C39" s="40">
        <v>0</v>
      </c>
      <c r="D39" s="40">
        <v>0</v>
      </c>
      <c r="E39" s="40">
        <v>0</v>
      </c>
      <c r="F39" s="40">
        <v>0</v>
      </c>
      <c r="G39" s="40">
        <v>0</v>
      </c>
      <c r="H39" s="40">
        <v>0</v>
      </c>
      <c r="I39" s="40">
        <v>0</v>
      </c>
      <c r="J39" s="40">
        <v>0</v>
      </c>
      <c r="K39" s="40">
        <v>0</v>
      </c>
      <c r="L39" s="40">
        <v>0</v>
      </c>
      <c r="M39" s="40">
        <v>0</v>
      </c>
      <c r="N39" s="40">
        <v>0</v>
      </c>
      <c r="O39" s="40">
        <v>0</v>
      </c>
      <c r="P39" s="40">
        <v>0</v>
      </c>
      <c r="Q39" s="40">
        <v>0</v>
      </c>
      <c r="R39" s="40">
        <v>0</v>
      </c>
      <c r="S39" s="40">
        <v>0</v>
      </c>
      <c r="T39" s="40">
        <v>0</v>
      </c>
      <c r="U39" s="40">
        <v>0</v>
      </c>
      <c r="V39" s="40">
        <v>0</v>
      </c>
      <c r="W39" s="40">
        <v>0</v>
      </c>
      <c r="X39" s="40">
        <v>0</v>
      </c>
      <c r="Y39" s="40">
        <v>0</v>
      </c>
      <c r="Z39" s="106">
        <f t="shared" si="4"/>
        <v>0</v>
      </c>
      <c r="AA39" s="106">
        <f t="shared" si="5"/>
        <v>0</v>
      </c>
      <c r="AB39" s="40"/>
      <c r="AC39">
        <f t="shared" si="12"/>
        <v>34</v>
      </c>
      <c r="AD39" s="33">
        <f>+'Employee Compensation 24 Week'!G50</f>
        <v>0</v>
      </c>
      <c r="AE39" s="163">
        <f>IF(AB39="Yes",VLOOKUP(A39,'Prior Period FTE Calculation'!$A$10:$AK$109,36,FALSE),0)</f>
        <v>0</v>
      </c>
      <c r="AF39">
        <f>IF(AB39="Yes",VLOOKUP(A39,'Prior Period FTE Calculation'!$A$10:$AK$109,37,FALSE),0)</f>
        <v>0</v>
      </c>
      <c r="AG39">
        <f t="shared" si="6"/>
        <v>0</v>
      </c>
      <c r="AH39">
        <f t="shared" si="7"/>
        <v>0</v>
      </c>
      <c r="AI39" s="164">
        <f t="shared" si="8"/>
        <v>0</v>
      </c>
      <c r="AJ39" s="33">
        <f t="shared" si="9"/>
        <v>0</v>
      </c>
      <c r="AK39" s="33">
        <f t="shared" si="9"/>
        <v>0</v>
      </c>
      <c r="AL39" s="165">
        <f t="shared" si="10"/>
        <v>0</v>
      </c>
      <c r="AO39" s="33">
        <f t="shared" si="13"/>
        <v>0</v>
      </c>
      <c r="AP39" s="33">
        <f>AVERAGE($B39:C39)</f>
        <v>0</v>
      </c>
      <c r="AQ39" s="33">
        <f>AVERAGE($B39:D39)</f>
        <v>0</v>
      </c>
      <c r="AR39" s="33">
        <f>AVERAGE($B39:E39)</f>
        <v>0</v>
      </c>
      <c r="AS39" s="33">
        <f>AVERAGE($B39:F39)</f>
        <v>0</v>
      </c>
      <c r="AT39" s="33">
        <f>AVERAGE($B39:G39)</f>
        <v>0</v>
      </c>
      <c r="AU39" s="33">
        <f>AVERAGE($B39:H39)</f>
        <v>0</v>
      </c>
      <c r="AV39" s="33">
        <f>AVERAGE($B39:I39)</f>
        <v>0</v>
      </c>
      <c r="AW39" s="33">
        <f>AVERAGE($B39:J39)</f>
        <v>0</v>
      </c>
      <c r="AX39" s="33">
        <f>AVERAGE($B39:K39)</f>
        <v>0</v>
      </c>
      <c r="AY39" s="33">
        <f>AVERAGE($B39:L39)</f>
        <v>0</v>
      </c>
      <c r="AZ39" s="33">
        <f>AVERAGE($B39:M39)</f>
        <v>0</v>
      </c>
      <c r="BA39" s="33">
        <f>AVERAGE($B39:N39)</f>
        <v>0</v>
      </c>
      <c r="BB39" s="33">
        <f>AVERAGE($B39:O39)</f>
        <v>0</v>
      </c>
      <c r="BC39" s="33">
        <f>AVERAGE($B39:P39)</f>
        <v>0</v>
      </c>
      <c r="BD39" s="33">
        <f>AVERAGE($B39:Q39)</f>
        <v>0</v>
      </c>
      <c r="BE39" s="33">
        <f>AVERAGE($B39:R39)</f>
        <v>0</v>
      </c>
      <c r="BF39" s="33">
        <f>AVERAGE($B39:S39)</f>
        <v>0</v>
      </c>
      <c r="BG39" s="33">
        <f>AVERAGE($B39:T39)</f>
        <v>0</v>
      </c>
      <c r="BH39" s="33">
        <f>AVERAGE($B39:U39)</f>
        <v>0</v>
      </c>
      <c r="BI39" s="33">
        <f>AVERAGE($B39:V39)</f>
        <v>0</v>
      </c>
      <c r="BJ39" s="33">
        <f>AVERAGE($B39:W39)</f>
        <v>0</v>
      </c>
      <c r="BK39" s="33">
        <f>AVERAGE($B39:X39)</f>
        <v>0</v>
      </c>
      <c r="BL39" s="33">
        <f>AVERAGE($B39:Y39)</f>
        <v>0</v>
      </c>
    </row>
    <row r="40" spans="1:64" x14ac:dyDescent="0.25">
      <c r="A40" s="172" t="str">
        <f>+'Employee Compensation 24 Week'!A51</f>
        <v>&lt;employee name&gt;</v>
      </c>
      <c r="B40" s="40">
        <v>0</v>
      </c>
      <c r="C40" s="40">
        <v>0</v>
      </c>
      <c r="D40" s="40">
        <v>0</v>
      </c>
      <c r="E40" s="40">
        <v>0</v>
      </c>
      <c r="F40" s="40">
        <v>0</v>
      </c>
      <c r="G40" s="40">
        <v>0</v>
      </c>
      <c r="H40" s="40">
        <v>0</v>
      </c>
      <c r="I40" s="40">
        <v>0</v>
      </c>
      <c r="J40" s="40">
        <v>0</v>
      </c>
      <c r="K40" s="40">
        <v>0</v>
      </c>
      <c r="L40" s="40">
        <v>0</v>
      </c>
      <c r="M40" s="40">
        <v>0</v>
      </c>
      <c r="N40" s="40">
        <v>0</v>
      </c>
      <c r="O40" s="40">
        <v>0</v>
      </c>
      <c r="P40" s="40">
        <v>0</v>
      </c>
      <c r="Q40" s="40">
        <v>0</v>
      </c>
      <c r="R40" s="40">
        <v>0</v>
      </c>
      <c r="S40" s="40">
        <v>0</v>
      </c>
      <c r="T40" s="40">
        <v>0</v>
      </c>
      <c r="U40" s="40">
        <v>0</v>
      </c>
      <c r="V40" s="40">
        <v>0</v>
      </c>
      <c r="W40" s="40">
        <v>0</v>
      </c>
      <c r="X40" s="40">
        <v>0</v>
      </c>
      <c r="Y40" s="40">
        <v>0</v>
      </c>
      <c r="Z40" s="106">
        <f t="shared" si="4"/>
        <v>0</v>
      </c>
      <c r="AA40" s="106">
        <f t="shared" si="5"/>
        <v>0</v>
      </c>
      <c r="AB40" s="40"/>
      <c r="AC40">
        <f t="shared" si="12"/>
        <v>35</v>
      </c>
      <c r="AD40" s="33">
        <f>+'Employee Compensation 24 Week'!G51</f>
        <v>0</v>
      </c>
      <c r="AE40" s="163">
        <f>IF(AB40="Yes",VLOOKUP(A40,'Prior Period FTE Calculation'!$A$10:$AK$109,36,FALSE),0)</f>
        <v>0</v>
      </c>
      <c r="AF40">
        <f>IF(AB40="Yes",VLOOKUP(A40,'Prior Period FTE Calculation'!$A$10:$AK$109,37,FALSE),0)</f>
        <v>0</v>
      </c>
      <c r="AG40">
        <f t="shared" si="6"/>
        <v>0</v>
      </c>
      <c r="AH40">
        <f t="shared" si="7"/>
        <v>0</v>
      </c>
      <c r="AI40" s="164">
        <f t="shared" si="8"/>
        <v>0</v>
      </c>
      <c r="AJ40" s="33">
        <f t="shared" si="9"/>
        <v>0</v>
      </c>
      <c r="AK40" s="33">
        <f t="shared" si="9"/>
        <v>0</v>
      </c>
      <c r="AL40" s="165">
        <f t="shared" si="10"/>
        <v>0</v>
      </c>
      <c r="AO40" s="33">
        <f t="shared" si="13"/>
        <v>0</v>
      </c>
      <c r="AP40" s="33">
        <f>AVERAGE($B40:C40)</f>
        <v>0</v>
      </c>
      <c r="AQ40" s="33">
        <f>AVERAGE($B40:D40)</f>
        <v>0</v>
      </c>
      <c r="AR40" s="33">
        <f>AVERAGE($B40:E40)</f>
        <v>0</v>
      </c>
      <c r="AS40" s="33">
        <f>AVERAGE($B40:F40)</f>
        <v>0</v>
      </c>
      <c r="AT40" s="33">
        <f>AVERAGE($B40:G40)</f>
        <v>0</v>
      </c>
      <c r="AU40" s="33">
        <f>AVERAGE($B40:H40)</f>
        <v>0</v>
      </c>
      <c r="AV40" s="33">
        <f>AVERAGE($B40:I40)</f>
        <v>0</v>
      </c>
      <c r="AW40" s="33">
        <f>AVERAGE($B40:J40)</f>
        <v>0</v>
      </c>
      <c r="AX40" s="33">
        <f>AVERAGE($B40:K40)</f>
        <v>0</v>
      </c>
      <c r="AY40" s="33">
        <f>AVERAGE($B40:L40)</f>
        <v>0</v>
      </c>
      <c r="AZ40" s="33">
        <f>AVERAGE($B40:M40)</f>
        <v>0</v>
      </c>
      <c r="BA40" s="33">
        <f>AVERAGE($B40:N40)</f>
        <v>0</v>
      </c>
      <c r="BB40" s="33">
        <f>AVERAGE($B40:O40)</f>
        <v>0</v>
      </c>
      <c r="BC40" s="33">
        <f>AVERAGE($B40:P40)</f>
        <v>0</v>
      </c>
      <c r="BD40" s="33">
        <f>AVERAGE($B40:Q40)</f>
        <v>0</v>
      </c>
      <c r="BE40" s="33">
        <f>AVERAGE($B40:R40)</f>
        <v>0</v>
      </c>
      <c r="BF40" s="33">
        <f>AVERAGE($B40:S40)</f>
        <v>0</v>
      </c>
      <c r="BG40" s="33">
        <f>AVERAGE($B40:T40)</f>
        <v>0</v>
      </c>
      <c r="BH40" s="33">
        <f>AVERAGE($B40:U40)</f>
        <v>0</v>
      </c>
      <c r="BI40" s="33">
        <f>AVERAGE($B40:V40)</f>
        <v>0</v>
      </c>
      <c r="BJ40" s="33">
        <f>AVERAGE($B40:W40)</f>
        <v>0</v>
      </c>
      <c r="BK40" s="33">
        <f>AVERAGE($B40:X40)</f>
        <v>0</v>
      </c>
      <c r="BL40" s="33">
        <f>AVERAGE($B40:Y40)</f>
        <v>0</v>
      </c>
    </row>
    <row r="41" spans="1:64" x14ac:dyDescent="0.25">
      <c r="A41" s="172" t="str">
        <f>+'Employee Compensation 24 Week'!A52</f>
        <v>&lt;employee name&gt;</v>
      </c>
      <c r="B41" s="40">
        <v>0</v>
      </c>
      <c r="C41" s="40">
        <v>0</v>
      </c>
      <c r="D41" s="40">
        <v>0</v>
      </c>
      <c r="E41" s="40">
        <v>0</v>
      </c>
      <c r="F41" s="40">
        <v>0</v>
      </c>
      <c r="G41" s="40">
        <v>0</v>
      </c>
      <c r="H41" s="40">
        <v>0</v>
      </c>
      <c r="I41" s="40">
        <v>0</v>
      </c>
      <c r="J41" s="40">
        <v>0</v>
      </c>
      <c r="K41" s="40">
        <v>0</v>
      </c>
      <c r="L41" s="40">
        <v>0</v>
      </c>
      <c r="M41" s="40">
        <v>0</v>
      </c>
      <c r="N41" s="40">
        <v>0</v>
      </c>
      <c r="O41" s="40">
        <v>0</v>
      </c>
      <c r="P41" s="40">
        <v>0</v>
      </c>
      <c r="Q41" s="40">
        <v>0</v>
      </c>
      <c r="R41" s="40">
        <v>0</v>
      </c>
      <c r="S41" s="40">
        <v>0</v>
      </c>
      <c r="T41" s="40">
        <v>0</v>
      </c>
      <c r="U41" s="40">
        <v>0</v>
      </c>
      <c r="V41" s="40">
        <v>0</v>
      </c>
      <c r="W41" s="40">
        <v>0</v>
      </c>
      <c r="X41" s="40">
        <v>0</v>
      </c>
      <c r="Y41" s="40">
        <v>0</v>
      </c>
      <c r="Z41" s="106">
        <f t="shared" si="4"/>
        <v>0</v>
      </c>
      <c r="AA41" s="106">
        <f t="shared" si="5"/>
        <v>0</v>
      </c>
      <c r="AB41" s="40"/>
      <c r="AC41">
        <f t="shared" si="12"/>
        <v>36</v>
      </c>
      <c r="AD41" s="33">
        <f>+'Employee Compensation 24 Week'!G52</f>
        <v>0</v>
      </c>
      <c r="AE41" s="163">
        <f>IF(AB41="Yes",VLOOKUP(A41,'Prior Period FTE Calculation'!$A$10:$AK$109,36,FALSE),0)</f>
        <v>0</v>
      </c>
      <c r="AF41">
        <f>IF(AB41="Yes",VLOOKUP(A41,'Prior Period FTE Calculation'!$A$10:$AK$109,37,FALSE),0)</f>
        <v>0</v>
      </c>
      <c r="AG41">
        <f t="shared" si="6"/>
        <v>0</v>
      </c>
      <c r="AH41">
        <f t="shared" si="7"/>
        <v>0</v>
      </c>
      <c r="AI41" s="164">
        <f t="shared" si="8"/>
        <v>0</v>
      </c>
      <c r="AJ41" s="33">
        <f t="shared" si="9"/>
        <v>0</v>
      </c>
      <c r="AK41" s="33">
        <f t="shared" si="9"/>
        <v>0</v>
      </c>
      <c r="AL41" s="165">
        <f t="shared" si="10"/>
        <v>0</v>
      </c>
      <c r="AO41" s="33">
        <f t="shared" si="13"/>
        <v>0</v>
      </c>
      <c r="AP41" s="33">
        <f>AVERAGE($B41:C41)</f>
        <v>0</v>
      </c>
      <c r="AQ41" s="33">
        <f>AVERAGE($B41:D41)</f>
        <v>0</v>
      </c>
      <c r="AR41" s="33">
        <f>AVERAGE($B41:E41)</f>
        <v>0</v>
      </c>
      <c r="AS41" s="33">
        <f>AVERAGE($B41:F41)</f>
        <v>0</v>
      </c>
      <c r="AT41" s="33">
        <f>AVERAGE($B41:G41)</f>
        <v>0</v>
      </c>
      <c r="AU41" s="33">
        <f>AVERAGE($B41:H41)</f>
        <v>0</v>
      </c>
      <c r="AV41" s="33">
        <f>AVERAGE($B41:I41)</f>
        <v>0</v>
      </c>
      <c r="AW41" s="33">
        <f>AVERAGE($B41:J41)</f>
        <v>0</v>
      </c>
      <c r="AX41" s="33">
        <f>AVERAGE($B41:K41)</f>
        <v>0</v>
      </c>
      <c r="AY41" s="33">
        <f>AVERAGE($B41:L41)</f>
        <v>0</v>
      </c>
      <c r="AZ41" s="33">
        <f>AVERAGE($B41:M41)</f>
        <v>0</v>
      </c>
      <c r="BA41" s="33">
        <f>AVERAGE($B41:N41)</f>
        <v>0</v>
      </c>
      <c r="BB41" s="33">
        <f>AVERAGE($B41:O41)</f>
        <v>0</v>
      </c>
      <c r="BC41" s="33">
        <f>AVERAGE($B41:P41)</f>
        <v>0</v>
      </c>
      <c r="BD41" s="33">
        <f>AVERAGE($B41:Q41)</f>
        <v>0</v>
      </c>
      <c r="BE41" s="33">
        <f>AVERAGE($B41:R41)</f>
        <v>0</v>
      </c>
      <c r="BF41" s="33">
        <f>AVERAGE($B41:S41)</f>
        <v>0</v>
      </c>
      <c r="BG41" s="33">
        <f>AVERAGE($B41:T41)</f>
        <v>0</v>
      </c>
      <c r="BH41" s="33">
        <f>AVERAGE($B41:U41)</f>
        <v>0</v>
      </c>
      <c r="BI41" s="33">
        <f>AVERAGE($B41:V41)</f>
        <v>0</v>
      </c>
      <c r="BJ41" s="33">
        <f>AVERAGE($B41:W41)</f>
        <v>0</v>
      </c>
      <c r="BK41" s="33">
        <f>AVERAGE($B41:X41)</f>
        <v>0</v>
      </c>
      <c r="BL41" s="33">
        <f>AVERAGE($B41:Y41)</f>
        <v>0</v>
      </c>
    </row>
    <row r="42" spans="1:64" x14ac:dyDescent="0.25">
      <c r="A42" s="172" t="str">
        <f>+'Employee Compensation 24 Week'!A53</f>
        <v>&lt;employee name&gt;</v>
      </c>
      <c r="B42" s="40">
        <v>0</v>
      </c>
      <c r="C42" s="40">
        <v>0</v>
      </c>
      <c r="D42" s="40">
        <v>0</v>
      </c>
      <c r="E42" s="40">
        <v>0</v>
      </c>
      <c r="F42" s="40">
        <v>0</v>
      </c>
      <c r="G42" s="40">
        <v>0</v>
      </c>
      <c r="H42" s="40">
        <v>0</v>
      </c>
      <c r="I42" s="40">
        <v>0</v>
      </c>
      <c r="J42" s="40">
        <v>0</v>
      </c>
      <c r="K42" s="40">
        <v>0</v>
      </c>
      <c r="L42" s="40">
        <v>0</v>
      </c>
      <c r="M42" s="40">
        <v>0</v>
      </c>
      <c r="N42" s="40">
        <v>0</v>
      </c>
      <c r="O42" s="40">
        <v>0</v>
      </c>
      <c r="P42" s="40">
        <v>0</v>
      </c>
      <c r="Q42" s="40">
        <v>0</v>
      </c>
      <c r="R42" s="40">
        <v>0</v>
      </c>
      <c r="S42" s="40">
        <v>0</v>
      </c>
      <c r="T42" s="40">
        <v>0</v>
      </c>
      <c r="U42" s="40">
        <v>0</v>
      </c>
      <c r="V42" s="40">
        <v>0</v>
      </c>
      <c r="W42" s="40">
        <v>0</v>
      </c>
      <c r="X42" s="40">
        <v>0</v>
      </c>
      <c r="Y42" s="40">
        <v>0</v>
      </c>
      <c r="Z42" s="106">
        <f t="shared" si="4"/>
        <v>0</v>
      </c>
      <c r="AA42" s="106">
        <f t="shared" si="5"/>
        <v>0</v>
      </c>
      <c r="AB42" s="40"/>
      <c r="AC42">
        <f t="shared" si="12"/>
        <v>37</v>
      </c>
      <c r="AD42" s="33">
        <f>+'Employee Compensation 24 Week'!G53</f>
        <v>0</v>
      </c>
      <c r="AE42" s="163">
        <f>IF(AB42="Yes",VLOOKUP(A42,'Prior Period FTE Calculation'!$A$10:$AK$109,36,FALSE),0)</f>
        <v>0</v>
      </c>
      <c r="AF42">
        <f>IF(AB42="Yes",VLOOKUP(A42,'Prior Period FTE Calculation'!$A$10:$AK$109,37,FALSE),0)</f>
        <v>0</v>
      </c>
      <c r="AG42">
        <f t="shared" si="6"/>
        <v>0</v>
      </c>
      <c r="AH42">
        <f t="shared" si="7"/>
        <v>0</v>
      </c>
      <c r="AI42" s="164">
        <f t="shared" si="8"/>
        <v>0</v>
      </c>
      <c r="AJ42" s="33">
        <f t="shared" si="9"/>
        <v>0</v>
      </c>
      <c r="AK42" s="33">
        <f t="shared" si="9"/>
        <v>0</v>
      </c>
      <c r="AL42" s="165">
        <f t="shared" si="10"/>
        <v>0</v>
      </c>
      <c r="AO42" s="33">
        <f t="shared" si="13"/>
        <v>0</v>
      </c>
      <c r="AP42" s="33">
        <f>AVERAGE($B42:C42)</f>
        <v>0</v>
      </c>
      <c r="AQ42" s="33">
        <f>AVERAGE($B42:D42)</f>
        <v>0</v>
      </c>
      <c r="AR42" s="33">
        <f>AVERAGE($B42:E42)</f>
        <v>0</v>
      </c>
      <c r="AS42" s="33">
        <f>AVERAGE($B42:F42)</f>
        <v>0</v>
      </c>
      <c r="AT42" s="33">
        <f>AVERAGE($B42:G42)</f>
        <v>0</v>
      </c>
      <c r="AU42" s="33">
        <f>AVERAGE($B42:H42)</f>
        <v>0</v>
      </c>
      <c r="AV42" s="33">
        <f>AVERAGE($B42:I42)</f>
        <v>0</v>
      </c>
      <c r="AW42" s="33">
        <f>AVERAGE($B42:J42)</f>
        <v>0</v>
      </c>
      <c r="AX42" s="33">
        <f>AVERAGE($B42:K42)</f>
        <v>0</v>
      </c>
      <c r="AY42" s="33">
        <f>AVERAGE($B42:L42)</f>
        <v>0</v>
      </c>
      <c r="AZ42" s="33">
        <f>AVERAGE($B42:M42)</f>
        <v>0</v>
      </c>
      <c r="BA42" s="33">
        <f>AVERAGE($B42:N42)</f>
        <v>0</v>
      </c>
      <c r="BB42" s="33">
        <f>AVERAGE($B42:O42)</f>
        <v>0</v>
      </c>
      <c r="BC42" s="33">
        <f>AVERAGE($B42:P42)</f>
        <v>0</v>
      </c>
      <c r="BD42" s="33">
        <f>AVERAGE($B42:Q42)</f>
        <v>0</v>
      </c>
      <c r="BE42" s="33">
        <f>AVERAGE($B42:R42)</f>
        <v>0</v>
      </c>
      <c r="BF42" s="33">
        <f>AVERAGE($B42:S42)</f>
        <v>0</v>
      </c>
      <c r="BG42" s="33">
        <f>AVERAGE($B42:T42)</f>
        <v>0</v>
      </c>
      <c r="BH42" s="33">
        <f>AVERAGE($B42:U42)</f>
        <v>0</v>
      </c>
      <c r="BI42" s="33">
        <f>AVERAGE($B42:V42)</f>
        <v>0</v>
      </c>
      <c r="BJ42" s="33">
        <f>AVERAGE($B42:W42)</f>
        <v>0</v>
      </c>
      <c r="BK42" s="33">
        <f>AVERAGE($B42:X42)</f>
        <v>0</v>
      </c>
      <c r="BL42" s="33">
        <f>AVERAGE($B42:Y42)</f>
        <v>0</v>
      </c>
    </row>
    <row r="43" spans="1:64" x14ac:dyDescent="0.25">
      <c r="A43" s="172" t="str">
        <f>+'Employee Compensation 24 Week'!A54</f>
        <v>&lt;employee name&gt;</v>
      </c>
      <c r="B43" s="40">
        <v>0</v>
      </c>
      <c r="C43" s="40">
        <v>0</v>
      </c>
      <c r="D43" s="40">
        <v>0</v>
      </c>
      <c r="E43" s="40">
        <v>0</v>
      </c>
      <c r="F43" s="40">
        <v>0</v>
      </c>
      <c r="G43" s="40">
        <v>0</v>
      </c>
      <c r="H43" s="40">
        <v>0</v>
      </c>
      <c r="I43" s="40">
        <v>0</v>
      </c>
      <c r="J43" s="40">
        <v>0</v>
      </c>
      <c r="K43" s="40">
        <v>0</v>
      </c>
      <c r="L43" s="40">
        <v>0</v>
      </c>
      <c r="M43" s="40">
        <v>0</v>
      </c>
      <c r="N43" s="40">
        <v>0</v>
      </c>
      <c r="O43" s="40">
        <v>0</v>
      </c>
      <c r="P43" s="40">
        <v>0</v>
      </c>
      <c r="Q43" s="40">
        <v>0</v>
      </c>
      <c r="R43" s="40">
        <v>0</v>
      </c>
      <c r="S43" s="40">
        <v>0</v>
      </c>
      <c r="T43" s="40">
        <v>0</v>
      </c>
      <c r="U43" s="40">
        <v>0</v>
      </c>
      <c r="V43" s="40">
        <v>0</v>
      </c>
      <c r="W43" s="40">
        <v>0</v>
      </c>
      <c r="X43" s="40">
        <v>0</v>
      </c>
      <c r="Y43" s="40">
        <v>0</v>
      </c>
      <c r="Z43" s="106">
        <f t="shared" si="4"/>
        <v>0</v>
      </c>
      <c r="AA43" s="106">
        <f t="shared" si="5"/>
        <v>0</v>
      </c>
      <c r="AB43" s="40"/>
      <c r="AC43">
        <f t="shared" si="12"/>
        <v>38</v>
      </c>
      <c r="AD43" s="33">
        <f>+'Employee Compensation 24 Week'!G54</f>
        <v>0</v>
      </c>
      <c r="AE43" s="163">
        <f>IF(AB43="Yes",VLOOKUP(A43,'Prior Period FTE Calculation'!$A$10:$AK$109,36,FALSE),0)</f>
        <v>0</v>
      </c>
      <c r="AF43">
        <f>IF(AB43="Yes",VLOOKUP(A43,'Prior Period FTE Calculation'!$A$10:$AK$109,37,FALSE),0)</f>
        <v>0</v>
      </c>
      <c r="AG43">
        <f t="shared" si="6"/>
        <v>0</v>
      </c>
      <c r="AH43">
        <f t="shared" si="7"/>
        <v>0</v>
      </c>
      <c r="AI43" s="164">
        <f t="shared" si="8"/>
        <v>0</v>
      </c>
      <c r="AJ43" s="33">
        <f t="shared" si="9"/>
        <v>0</v>
      </c>
      <c r="AK43" s="33">
        <f t="shared" si="9"/>
        <v>0</v>
      </c>
      <c r="AL43" s="165">
        <f t="shared" si="10"/>
        <v>0</v>
      </c>
      <c r="AO43" s="33">
        <f t="shared" si="13"/>
        <v>0</v>
      </c>
      <c r="AP43" s="33">
        <f>AVERAGE($B43:C43)</f>
        <v>0</v>
      </c>
      <c r="AQ43" s="33">
        <f>AVERAGE($B43:D43)</f>
        <v>0</v>
      </c>
      <c r="AR43" s="33">
        <f>AVERAGE($B43:E43)</f>
        <v>0</v>
      </c>
      <c r="AS43" s="33">
        <f>AVERAGE($B43:F43)</f>
        <v>0</v>
      </c>
      <c r="AT43" s="33">
        <f>AVERAGE($B43:G43)</f>
        <v>0</v>
      </c>
      <c r="AU43" s="33">
        <f>AVERAGE($B43:H43)</f>
        <v>0</v>
      </c>
      <c r="AV43" s="33">
        <f>AVERAGE($B43:I43)</f>
        <v>0</v>
      </c>
      <c r="AW43" s="33">
        <f>AVERAGE($B43:J43)</f>
        <v>0</v>
      </c>
      <c r="AX43" s="33">
        <f>AVERAGE($B43:K43)</f>
        <v>0</v>
      </c>
      <c r="AY43" s="33">
        <f>AVERAGE($B43:L43)</f>
        <v>0</v>
      </c>
      <c r="AZ43" s="33">
        <f>AVERAGE($B43:M43)</f>
        <v>0</v>
      </c>
      <c r="BA43" s="33">
        <f>AVERAGE($B43:N43)</f>
        <v>0</v>
      </c>
      <c r="BB43" s="33">
        <f>AVERAGE($B43:O43)</f>
        <v>0</v>
      </c>
      <c r="BC43" s="33">
        <f>AVERAGE($B43:P43)</f>
        <v>0</v>
      </c>
      <c r="BD43" s="33">
        <f>AVERAGE($B43:Q43)</f>
        <v>0</v>
      </c>
      <c r="BE43" s="33">
        <f>AVERAGE($B43:R43)</f>
        <v>0</v>
      </c>
      <c r="BF43" s="33">
        <f>AVERAGE($B43:S43)</f>
        <v>0</v>
      </c>
      <c r="BG43" s="33">
        <f>AVERAGE($B43:T43)</f>
        <v>0</v>
      </c>
      <c r="BH43" s="33">
        <f>AVERAGE($B43:U43)</f>
        <v>0</v>
      </c>
      <c r="BI43" s="33">
        <f>AVERAGE($B43:V43)</f>
        <v>0</v>
      </c>
      <c r="BJ43" s="33">
        <f>AVERAGE($B43:W43)</f>
        <v>0</v>
      </c>
      <c r="BK43" s="33">
        <f>AVERAGE($B43:X43)</f>
        <v>0</v>
      </c>
      <c r="BL43" s="33">
        <f>AVERAGE($B43:Y43)</f>
        <v>0</v>
      </c>
    </row>
    <row r="44" spans="1:64" x14ac:dyDescent="0.25">
      <c r="A44" s="172" t="str">
        <f>+'Employee Compensation 24 Week'!A55</f>
        <v>&lt;employee name&gt;</v>
      </c>
      <c r="B44" s="40">
        <v>0</v>
      </c>
      <c r="C44" s="40">
        <v>0</v>
      </c>
      <c r="D44" s="40">
        <v>0</v>
      </c>
      <c r="E44" s="40">
        <v>0</v>
      </c>
      <c r="F44" s="40">
        <v>0</v>
      </c>
      <c r="G44" s="40">
        <v>0</v>
      </c>
      <c r="H44" s="40">
        <v>0</v>
      </c>
      <c r="I44" s="40">
        <v>0</v>
      </c>
      <c r="J44" s="40">
        <v>0</v>
      </c>
      <c r="K44" s="40">
        <v>0</v>
      </c>
      <c r="L44" s="40">
        <v>0</v>
      </c>
      <c r="M44" s="40">
        <v>0</v>
      </c>
      <c r="N44" s="40">
        <v>0</v>
      </c>
      <c r="O44" s="40">
        <v>0</v>
      </c>
      <c r="P44" s="40">
        <v>0</v>
      </c>
      <c r="Q44" s="40">
        <v>0</v>
      </c>
      <c r="R44" s="40">
        <v>0</v>
      </c>
      <c r="S44" s="40">
        <v>0</v>
      </c>
      <c r="T44" s="40">
        <v>0</v>
      </c>
      <c r="U44" s="40">
        <v>0</v>
      </c>
      <c r="V44" s="40">
        <v>0</v>
      </c>
      <c r="W44" s="40">
        <v>0</v>
      </c>
      <c r="X44" s="40">
        <v>0</v>
      </c>
      <c r="Y44" s="40">
        <v>0</v>
      </c>
      <c r="Z44" s="106">
        <f t="shared" si="4"/>
        <v>0</v>
      </c>
      <c r="AA44" s="106">
        <f t="shared" si="5"/>
        <v>0</v>
      </c>
      <c r="AB44" s="40"/>
      <c r="AC44">
        <f t="shared" si="12"/>
        <v>39</v>
      </c>
      <c r="AD44" s="33">
        <f>+'Employee Compensation 24 Week'!G55</f>
        <v>0</v>
      </c>
      <c r="AE44" s="163">
        <f>IF(AB44="Yes",VLOOKUP(A44,'Prior Period FTE Calculation'!$A$10:$AK$109,36,FALSE),0)</f>
        <v>0</v>
      </c>
      <c r="AF44">
        <f>IF(AB44="Yes",VLOOKUP(A44,'Prior Period FTE Calculation'!$A$10:$AK$109,37,FALSE),0)</f>
        <v>0</v>
      </c>
      <c r="AG44">
        <f t="shared" si="6"/>
        <v>0</v>
      </c>
      <c r="AH44">
        <f t="shared" si="7"/>
        <v>0</v>
      </c>
      <c r="AI44" s="164">
        <f t="shared" si="8"/>
        <v>0</v>
      </c>
      <c r="AJ44" s="33">
        <f t="shared" si="9"/>
        <v>0</v>
      </c>
      <c r="AK44" s="33">
        <f t="shared" si="9"/>
        <v>0</v>
      </c>
      <c r="AL44" s="165">
        <f t="shared" si="10"/>
        <v>0</v>
      </c>
      <c r="AO44" s="33">
        <f t="shared" si="13"/>
        <v>0</v>
      </c>
      <c r="AP44" s="33">
        <f>AVERAGE($B44:C44)</f>
        <v>0</v>
      </c>
      <c r="AQ44" s="33">
        <f>AVERAGE($B44:D44)</f>
        <v>0</v>
      </c>
      <c r="AR44" s="33">
        <f>AVERAGE($B44:E44)</f>
        <v>0</v>
      </c>
      <c r="AS44" s="33">
        <f>AVERAGE($B44:F44)</f>
        <v>0</v>
      </c>
      <c r="AT44" s="33">
        <f>AVERAGE($B44:G44)</f>
        <v>0</v>
      </c>
      <c r="AU44" s="33">
        <f>AVERAGE($B44:H44)</f>
        <v>0</v>
      </c>
      <c r="AV44" s="33">
        <f>AVERAGE($B44:I44)</f>
        <v>0</v>
      </c>
      <c r="AW44" s="33">
        <f>AVERAGE($B44:J44)</f>
        <v>0</v>
      </c>
      <c r="AX44" s="33">
        <f>AVERAGE($B44:K44)</f>
        <v>0</v>
      </c>
      <c r="AY44" s="33">
        <f>AVERAGE($B44:L44)</f>
        <v>0</v>
      </c>
      <c r="AZ44" s="33">
        <f>AVERAGE($B44:M44)</f>
        <v>0</v>
      </c>
      <c r="BA44" s="33">
        <f>AVERAGE($B44:N44)</f>
        <v>0</v>
      </c>
      <c r="BB44" s="33">
        <f>AVERAGE($B44:O44)</f>
        <v>0</v>
      </c>
      <c r="BC44" s="33">
        <f>AVERAGE($B44:P44)</f>
        <v>0</v>
      </c>
      <c r="BD44" s="33">
        <f>AVERAGE($B44:Q44)</f>
        <v>0</v>
      </c>
      <c r="BE44" s="33">
        <f>AVERAGE($B44:R44)</f>
        <v>0</v>
      </c>
      <c r="BF44" s="33">
        <f>AVERAGE($B44:S44)</f>
        <v>0</v>
      </c>
      <c r="BG44" s="33">
        <f>AVERAGE($B44:T44)</f>
        <v>0</v>
      </c>
      <c r="BH44" s="33">
        <f>AVERAGE($B44:U44)</f>
        <v>0</v>
      </c>
      <c r="BI44" s="33">
        <f>AVERAGE($B44:V44)</f>
        <v>0</v>
      </c>
      <c r="BJ44" s="33">
        <f>AVERAGE($B44:W44)</f>
        <v>0</v>
      </c>
      <c r="BK44" s="33">
        <f>AVERAGE($B44:X44)</f>
        <v>0</v>
      </c>
      <c r="BL44" s="33">
        <f>AVERAGE($B44:Y44)</f>
        <v>0</v>
      </c>
    </row>
    <row r="45" spans="1:64" x14ac:dyDescent="0.25">
      <c r="A45" s="172" t="str">
        <f>+'Employee Compensation 24 Week'!A56</f>
        <v>&lt;employee name&gt;</v>
      </c>
      <c r="B45" s="40">
        <v>0</v>
      </c>
      <c r="C45" s="40">
        <v>0</v>
      </c>
      <c r="D45" s="40">
        <v>0</v>
      </c>
      <c r="E45" s="40">
        <v>0</v>
      </c>
      <c r="F45" s="40">
        <v>0</v>
      </c>
      <c r="G45" s="40">
        <v>0</v>
      </c>
      <c r="H45" s="40">
        <v>0</v>
      </c>
      <c r="I45" s="40">
        <v>0</v>
      </c>
      <c r="J45" s="40">
        <v>0</v>
      </c>
      <c r="K45" s="40">
        <v>0</v>
      </c>
      <c r="L45" s="40">
        <v>0</v>
      </c>
      <c r="M45" s="40">
        <v>0</v>
      </c>
      <c r="N45" s="40">
        <v>0</v>
      </c>
      <c r="O45" s="40">
        <v>0</v>
      </c>
      <c r="P45" s="40">
        <v>0</v>
      </c>
      <c r="Q45" s="40">
        <v>0</v>
      </c>
      <c r="R45" s="40">
        <v>0</v>
      </c>
      <c r="S45" s="40">
        <v>0</v>
      </c>
      <c r="T45" s="40">
        <v>0</v>
      </c>
      <c r="U45" s="40">
        <v>0</v>
      </c>
      <c r="V45" s="40">
        <v>0</v>
      </c>
      <c r="W45" s="40">
        <v>0</v>
      </c>
      <c r="X45" s="40">
        <v>0</v>
      </c>
      <c r="Y45" s="40">
        <v>0</v>
      </c>
      <c r="Z45" s="106">
        <f t="shared" si="4"/>
        <v>0</v>
      </c>
      <c r="AA45" s="106">
        <f t="shared" si="5"/>
        <v>0</v>
      </c>
      <c r="AB45" s="40"/>
      <c r="AC45">
        <f t="shared" si="12"/>
        <v>40</v>
      </c>
      <c r="AD45" s="33">
        <f>+'Employee Compensation 24 Week'!G56</f>
        <v>0</v>
      </c>
      <c r="AE45" s="163">
        <f>IF(AB45="Yes",VLOOKUP(A45,'Prior Period FTE Calculation'!$A$10:$AK$109,36,FALSE),0)</f>
        <v>0</v>
      </c>
      <c r="AF45">
        <f>IF(AB45="Yes",VLOOKUP(A45,'Prior Period FTE Calculation'!$A$10:$AK$109,37,FALSE),0)</f>
        <v>0</v>
      </c>
      <c r="AG45">
        <f t="shared" si="6"/>
        <v>0</v>
      </c>
      <c r="AH45">
        <f t="shared" si="7"/>
        <v>0</v>
      </c>
      <c r="AI45" s="164">
        <f t="shared" si="8"/>
        <v>0</v>
      </c>
      <c r="AJ45" s="33">
        <f t="shared" si="9"/>
        <v>0</v>
      </c>
      <c r="AK45" s="33">
        <f t="shared" si="9"/>
        <v>0</v>
      </c>
      <c r="AL45" s="165">
        <f t="shared" si="10"/>
        <v>0</v>
      </c>
      <c r="AO45" s="33">
        <f t="shared" si="13"/>
        <v>0</v>
      </c>
      <c r="AP45" s="33">
        <f>AVERAGE($B45:C45)</f>
        <v>0</v>
      </c>
      <c r="AQ45" s="33">
        <f>AVERAGE($B45:D45)</f>
        <v>0</v>
      </c>
      <c r="AR45" s="33">
        <f>AVERAGE($B45:E45)</f>
        <v>0</v>
      </c>
      <c r="AS45" s="33">
        <f>AVERAGE($B45:F45)</f>
        <v>0</v>
      </c>
      <c r="AT45" s="33">
        <f>AVERAGE($B45:G45)</f>
        <v>0</v>
      </c>
      <c r="AU45" s="33">
        <f>AVERAGE($B45:H45)</f>
        <v>0</v>
      </c>
      <c r="AV45" s="33">
        <f>AVERAGE($B45:I45)</f>
        <v>0</v>
      </c>
      <c r="AW45" s="33">
        <f>AVERAGE($B45:J45)</f>
        <v>0</v>
      </c>
      <c r="AX45" s="33">
        <f>AVERAGE($B45:K45)</f>
        <v>0</v>
      </c>
      <c r="AY45" s="33">
        <f>AVERAGE($B45:L45)</f>
        <v>0</v>
      </c>
      <c r="AZ45" s="33">
        <f>AVERAGE($B45:M45)</f>
        <v>0</v>
      </c>
      <c r="BA45" s="33">
        <f>AVERAGE($B45:N45)</f>
        <v>0</v>
      </c>
      <c r="BB45" s="33">
        <f>AVERAGE($B45:O45)</f>
        <v>0</v>
      </c>
      <c r="BC45" s="33">
        <f>AVERAGE($B45:P45)</f>
        <v>0</v>
      </c>
      <c r="BD45" s="33">
        <f>AVERAGE($B45:Q45)</f>
        <v>0</v>
      </c>
      <c r="BE45" s="33">
        <f>AVERAGE($B45:R45)</f>
        <v>0</v>
      </c>
      <c r="BF45" s="33">
        <f>AVERAGE($B45:S45)</f>
        <v>0</v>
      </c>
      <c r="BG45" s="33">
        <f>AVERAGE($B45:T45)</f>
        <v>0</v>
      </c>
      <c r="BH45" s="33">
        <f>AVERAGE($B45:U45)</f>
        <v>0</v>
      </c>
      <c r="BI45" s="33">
        <f>AVERAGE($B45:V45)</f>
        <v>0</v>
      </c>
      <c r="BJ45" s="33">
        <f>AVERAGE($B45:W45)</f>
        <v>0</v>
      </c>
      <c r="BK45" s="33">
        <f>AVERAGE($B45:X45)</f>
        <v>0</v>
      </c>
      <c r="BL45" s="33">
        <f>AVERAGE($B45:Y45)</f>
        <v>0</v>
      </c>
    </row>
    <row r="46" spans="1:64" x14ac:dyDescent="0.25">
      <c r="A46" s="172" t="str">
        <f>+'Employee Compensation 24 Week'!A57</f>
        <v>&lt;employee name&gt;</v>
      </c>
      <c r="B46" s="40">
        <v>0</v>
      </c>
      <c r="C46" s="40">
        <v>0</v>
      </c>
      <c r="D46" s="40">
        <v>0</v>
      </c>
      <c r="E46" s="40">
        <v>0</v>
      </c>
      <c r="F46" s="40">
        <v>0</v>
      </c>
      <c r="G46" s="40">
        <v>0</v>
      </c>
      <c r="H46" s="40">
        <v>0</v>
      </c>
      <c r="I46" s="40">
        <v>0</v>
      </c>
      <c r="J46" s="40">
        <v>0</v>
      </c>
      <c r="K46" s="40">
        <v>0</v>
      </c>
      <c r="L46" s="40">
        <v>0</v>
      </c>
      <c r="M46" s="40">
        <v>0</v>
      </c>
      <c r="N46" s="40">
        <v>0</v>
      </c>
      <c r="O46" s="40">
        <v>0</v>
      </c>
      <c r="P46" s="40">
        <v>0</v>
      </c>
      <c r="Q46" s="40">
        <v>0</v>
      </c>
      <c r="R46" s="40">
        <v>0</v>
      </c>
      <c r="S46" s="40">
        <v>0</v>
      </c>
      <c r="T46" s="40">
        <v>0</v>
      </c>
      <c r="U46" s="40">
        <v>0</v>
      </c>
      <c r="V46" s="40">
        <v>0</v>
      </c>
      <c r="W46" s="40">
        <v>0</v>
      </c>
      <c r="X46" s="40">
        <v>0</v>
      </c>
      <c r="Y46" s="40">
        <v>0</v>
      </c>
      <c r="Z46" s="106">
        <f t="shared" si="4"/>
        <v>0</v>
      </c>
      <c r="AA46" s="106">
        <f t="shared" si="5"/>
        <v>0</v>
      </c>
      <c r="AB46" s="40"/>
      <c r="AC46">
        <f t="shared" si="12"/>
        <v>41</v>
      </c>
      <c r="AD46" s="33">
        <f>+'Employee Compensation 24 Week'!G57</f>
        <v>0</v>
      </c>
      <c r="AE46" s="163">
        <f>IF(AB46="Yes",VLOOKUP(A46,'Prior Period FTE Calculation'!$A$10:$AK$109,36,FALSE),0)</f>
        <v>0</v>
      </c>
      <c r="AF46">
        <f>IF(AB46="Yes",VLOOKUP(A46,'Prior Period FTE Calculation'!$A$10:$AK$109,37,FALSE),0)</f>
        <v>0</v>
      </c>
      <c r="AG46">
        <f t="shared" si="6"/>
        <v>0</v>
      </c>
      <c r="AH46">
        <f t="shared" si="7"/>
        <v>0</v>
      </c>
      <c r="AI46" s="164">
        <f t="shared" si="8"/>
        <v>0</v>
      </c>
      <c r="AJ46" s="33">
        <f t="shared" si="9"/>
        <v>0</v>
      </c>
      <c r="AK46" s="33">
        <f t="shared" si="9"/>
        <v>0</v>
      </c>
      <c r="AL46" s="165">
        <f t="shared" si="10"/>
        <v>0</v>
      </c>
      <c r="AO46" s="33">
        <f t="shared" si="13"/>
        <v>0</v>
      </c>
      <c r="AP46" s="33">
        <f>AVERAGE($B46:C46)</f>
        <v>0</v>
      </c>
      <c r="AQ46" s="33">
        <f>AVERAGE($B46:D46)</f>
        <v>0</v>
      </c>
      <c r="AR46" s="33">
        <f>AVERAGE($B46:E46)</f>
        <v>0</v>
      </c>
      <c r="AS46" s="33">
        <f>AVERAGE($B46:F46)</f>
        <v>0</v>
      </c>
      <c r="AT46" s="33">
        <f>AVERAGE($B46:G46)</f>
        <v>0</v>
      </c>
      <c r="AU46" s="33">
        <f>AVERAGE($B46:H46)</f>
        <v>0</v>
      </c>
      <c r="AV46" s="33">
        <f>AVERAGE($B46:I46)</f>
        <v>0</v>
      </c>
      <c r="AW46" s="33">
        <f>AVERAGE($B46:J46)</f>
        <v>0</v>
      </c>
      <c r="AX46" s="33">
        <f>AVERAGE($B46:K46)</f>
        <v>0</v>
      </c>
      <c r="AY46" s="33">
        <f>AVERAGE($B46:L46)</f>
        <v>0</v>
      </c>
      <c r="AZ46" s="33">
        <f>AVERAGE($B46:M46)</f>
        <v>0</v>
      </c>
      <c r="BA46" s="33">
        <f>AVERAGE($B46:N46)</f>
        <v>0</v>
      </c>
      <c r="BB46" s="33">
        <f>AVERAGE($B46:O46)</f>
        <v>0</v>
      </c>
      <c r="BC46" s="33">
        <f>AVERAGE($B46:P46)</f>
        <v>0</v>
      </c>
      <c r="BD46" s="33">
        <f>AVERAGE($B46:Q46)</f>
        <v>0</v>
      </c>
      <c r="BE46" s="33">
        <f>AVERAGE($B46:R46)</f>
        <v>0</v>
      </c>
      <c r="BF46" s="33">
        <f>AVERAGE($B46:S46)</f>
        <v>0</v>
      </c>
      <c r="BG46" s="33">
        <f>AVERAGE($B46:T46)</f>
        <v>0</v>
      </c>
      <c r="BH46" s="33">
        <f>AVERAGE($B46:U46)</f>
        <v>0</v>
      </c>
      <c r="BI46" s="33">
        <f>AVERAGE($B46:V46)</f>
        <v>0</v>
      </c>
      <c r="BJ46" s="33">
        <f>AVERAGE($B46:W46)</f>
        <v>0</v>
      </c>
      <c r="BK46" s="33">
        <f>AVERAGE($B46:X46)</f>
        <v>0</v>
      </c>
      <c r="BL46" s="33">
        <f>AVERAGE($B46:Y46)</f>
        <v>0</v>
      </c>
    </row>
    <row r="47" spans="1:64" x14ac:dyDescent="0.25">
      <c r="A47" s="172" t="str">
        <f>+'Employee Compensation 24 Week'!A58</f>
        <v>&lt;employee name&gt;</v>
      </c>
      <c r="B47" s="40">
        <v>0</v>
      </c>
      <c r="C47" s="40">
        <v>0</v>
      </c>
      <c r="D47" s="40">
        <v>0</v>
      </c>
      <c r="E47" s="40">
        <v>0</v>
      </c>
      <c r="F47" s="40">
        <v>0</v>
      </c>
      <c r="G47" s="40">
        <v>0</v>
      </c>
      <c r="H47" s="40">
        <v>0</v>
      </c>
      <c r="I47" s="40">
        <v>0</v>
      </c>
      <c r="J47" s="40">
        <v>0</v>
      </c>
      <c r="K47" s="40">
        <v>0</v>
      </c>
      <c r="L47" s="40">
        <v>0</v>
      </c>
      <c r="M47" s="40">
        <v>0</v>
      </c>
      <c r="N47" s="40">
        <v>0</v>
      </c>
      <c r="O47" s="40">
        <v>0</v>
      </c>
      <c r="P47" s="40">
        <v>0</v>
      </c>
      <c r="Q47" s="40">
        <v>0</v>
      </c>
      <c r="R47" s="40">
        <v>0</v>
      </c>
      <c r="S47" s="40">
        <v>0</v>
      </c>
      <c r="T47" s="40">
        <v>0</v>
      </c>
      <c r="U47" s="40">
        <v>0</v>
      </c>
      <c r="V47" s="40">
        <v>0</v>
      </c>
      <c r="W47" s="40">
        <v>0</v>
      </c>
      <c r="X47" s="40">
        <v>0</v>
      </c>
      <c r="Y47" s="40">
        <v>0</v>
      </c>
      <c r="Z47" s="106">
        <f t="shared" si="4"/>
        <v>0</v>
      </c>
      <c r="AA47" s="106">
        <f t="shared" si="5"/>
        <v>0</v>
      </c>
      <c r="AB47" s="40"/>
      <c r="AC47">
        <f t="shared" si="12"/>
        <v>42</v>
      </c>
      <c r="AD47" s="33">
        <f>+'Employee Compensation 24 Week'!G58</f>
        <v>0</v>
      </c>
      <c r="AE47" s="163">
        <f>IF(AB47="Yes",VLOOKUP(A47,'Prior Period FTE Calculation'!$A$10:$AK$109,36,FALSE),0)</f>
        <v>0</v>
      </c>
      <c r="AF47">
        <f>IF(AB47="Yes",VLOOKUP(A47,'Prior Period FTE Calculation'!$A$10:$AK$109,37,FALSE),0)</f>
        <v>0</v>
      </c>
      <c r="AG47">
        <f t="shared" si="6"/>
        <v>0</v>
      </c>
      <c r="AH47">
        <f t="shared" si="7"/>
        <v>0</v>
      </c>
      <c r="AI47" s="164">
        <f t="shared" si="8"/>
        <v>0</v>
      </c>
      <c r="AJ47" s="33">
        <f t="shared" si="9"/>
        <v>0</v>
      </c>
      <c r="AK47" s="33">
        <f t="shared" si="9"/>
        <v>0</v>
      </c>
      <c r="AL47" s="165">
        <f t="shared" si="10"/>
        <v>0</v>
      </c>
      <c r="AO47" s="33">
        <f t="shared" si="13"/>
        <v>0</v>
      </c>
      <c r="AP47" s="33">
        <f>AVERAGE($B47:C47)</f>
        <v>0</v>
      </c>
      <c r="AQ47" s="33">
        <f>AVERAGE($B47:D47)</f>
        <v>0</v>
      </c>
      <c r="AR47" s="33">
        <f>AVERAGE($B47:E47)</f>
        <v>0</v>
      </c>
      <c r="AS47" s="33">
        <f>AVERAGE($B47:F47)</f>
        <v>0</v>
      </c>
      <c r="AT47" s="33">
        <f>AVERAGE($B47:G47)</f>
        <v>0</v>
      </c>
      <c r="AU47" s="33">
        <f>AVERAGE($B47:H47)</f>
        <v>0</v>
      </c>
      <c r="AV47" s="33">
        <f>AVERAGE($B47:I47)</f>
        <v>0</v>
      </c>
      <c r="AW47" s="33">
        <f>AVERAGE($B47:J47)</f>
        <v>0</v>
      </c>
      <c r="AX47" s="33">
        <f>AVERAGE($B47:K47)</f>
        <v>0</v>
      </c>
      <c r="AY47" s="33">
        <f>AVERAGE($B47:L47)</f>
        <v>0</v>
      </c>
      <c r="AZ47" s="33">
        <f>AVERAGE($B47:M47)</f>
        <v>0</v>
      </c>
      <c r="BA47" s="33">
        <f>AVERAGE($B47:N47)</f>
        <v>0</v>
      </c>
      <c r="BB47" s="33">
        <f>AVERAGE($B47:O47)</f>
        <v>0</v>
      </c>
      <c r="BC47" s="33">
        <f>AVERAGE($B47:P47)</f>
        <v>0</v>
      </c>
      <c r="BD47" s="33">
        <f>AVERAGE($B47:Q47)</f>
        <v>0</v>
      </c>
      <c r="BE47" s="33">
        <f>AVERAGE($B47:R47)</f>
        <v>0</v>
      </c>
      <c r="BF47" s="33">
        <f>AVERAGE($B47:S47)</f>
        <v>0</v>
      </c>
      <c r="BG47" s="33">
        <f>AVERAGE($B47:T47)</f>
        <v>0</v>
      </c>
      <c r="BH47" s="33">
        <f>AVERAGE($B47:U47)</f>
        <v>0</v>
      </c>
      <c r="BI47" s="33">
        <f>AVERAGE($B47:V47)</f>
        <v>0</v>
      </c>
      <c r="BJ47" s="33">
        <f>AVERAGE($B47:W47)</f>
        <v>0</v>
      </c>
      <c r="BK47" s="33">
        <f>AVERAGE($B47:X47)</f>
        <v>0</v>
      </c>
      <c r="BL47" s="33">
        <f>AVERAGE($B47:Y47)</f>
        <v>0</v>
      </c>
    </row>
    <row r="48" spans="1:64" x14ac:dyDescent="0.25">
      <c r="A48" s="172" t="str">
        <f>+'Employee Compensation 24 Week'!A59</f>
        <v>&lt;employee name&gt;</v>
      </c>
      <c r="B48" s="40">
        <v>0</v>
      </c>
      <c r="C48" s="40">
        <v>0</v>
      </c>
      <c r="D48" s="40">
        <v>0</v>
      </c>
      <c r="E48" s="40">
        <v>0</v>
      </c>
      <c r="F48" s="40">
        <v>0</v>
      </c>
      <c r="G48" s="40">
        <v>0</v>
      </c>
      <c r="H48" s="40">
        <v>0</v>
      </c>
      <c r="I48" s="40">
        <v>0</v>
      </c>
      <c r="J48" s="40">
        <v>0</v>
      </c>
      <c r="K48" s="40">
        <v>0</v>
      </c>
      <c r="L48" s="40">
        <v>0</v>
      </c>
      <c r="M48" s="40">
        <v>0</v>
      </c>
      <c r="N48" s="40">
        <v>0</v>
      </c>
      <c r="O48" s="40">
        <v>0</v>
      </c>
      <c r="P48" s="40">
        <v>0</v>
      </c>
      <c r="Q48" s="40">
        <v>0</v>
      </c>
      <c r="R48" s="40">
        <v>0</v>
      </c>
      <c r="S48" s="40">
        <v>0</v>
      </c>
      <c r="T48" s="40">
        <v>0</v>
      </c>
      <c r="U48" s="40">
        <v>0</v>
      </c>
      <c r="V48" s="40">
        <v>0</v>
      </c>
      <c r="W48" s="40">
        <v>0</v>
      </c>
      <c r="X48" s="40">
        <v>0</v>
      </c>
      <c r="Y48" s="40">
        <v>0</v>
      </c>
      <c r="Z48" s="106">
        <f t="shared" si="4"/>
        <v>0</v>
      </c>
      <c r="AA48" s="106">
        <f t="shared" si="5"/>
        <v>0</v>
      </c>
      <c r="AB48" s="40"/>
      <c r="AC48">
        <f t="shared" si="12"/>
        <v>43</v>
      </c>
      <c r="AD48" s="33">
        <f>+'Employee Compensation 24 Week'!G59</f>
        <v>0</v>
      </c>
      <c r="AE48" s="163">
        <f>IF(AB48="Yes",VLOOKUP(A48,'Prior Period FTE Calculation'!$A$10:$AK$109,36,FALSE),0)</f>
        <v>0</v>
      </c>
      <c r="AF48">
        <f>IF(AB48="Yes",VLOOKUP(A48,'Prior Period FTE Calculation'!$A$10:$AK$109,37,FALSE),0)</f>
        <v>0</v>
      </c>
      <c r="AG48">
        <f t="shared" si="6"/>
        <v>0</v>
      </c>
      <c r="AH48">
        <f t="shared" si="7"/>
        <v>0</v>
      </c>
      <c r="AI48" s="164">
        <f t="shared" si="8"/>
        <v>0</v>
      </c>
      <c r="AJ48" s="33">
        <f t="shared" si="9"/>
        <v>0</v>
      </c>
      <c r="AK48" s="33">
        <f t="shared" si="9"/>
        <v>0</v>
      </c>
      <c r="AL48" s="165">
        <f t="shared" si="10"/>
        <v>0</v>
      </c>
      <c r="AO48" s="33">
        <f t="shared" si="13"/>
        <v>0</v>
      </c>
      <c r="AP48" s="33">
        <f>AVERAGE($B48:C48)</f>
        <v>0</v>
      </c>
      <c r="AQ48" s="33">
        <f>AVERAGE($B48:D48)</f>
        <v>0</v>
      </c>
      <c r="AR48" s="33">
        <f>AVERAGE($B48:E48)</f>
        <v>0</v>
      </c>
      <c r="AS48" s="33">
        <f>AVERAGE($B48:F48)</f>
        <v>0</v>
      </c>
      <c r="AT48" s="33">
        <f>AVERAGE($B48:G48)</f>
        <v>0</v>
      </c>
      <c r="AU48" s="33">
        <f>AVERAGE($B48:H48)</f>
        <v>0</v>
      </c>
      <c r="AV48" s="33">
        <f>AVERAGE($B48:I48)</f>
        <v>0</v>
      </c>
      <c r="AW48" s="33">
        <f>AVERAGE($B48:J48)</f>
        <v>0</v>
      </c>
      <c r="AX48" s="33">
        <f>AVERAGE($B48:K48)</f>
        <v>0</v>
      </c>
      <c r="AY48" s="33">
        <f>AVERAGE($B48:L48)</f>
        <v>0</v>
      </c>
      <c r="AZ48" s="33">
        <f>AVERAGE($B48:M48)</f>
        <v>0</v>
      </c>
      <c r="BA48" s="33">
        <f>AVERAGE($B48:N48)</f>
        <v>0</v>
      </c>
      <c r="BB48" s="33">
        <f>AVERAGE($B48:O48)</f>
        <v>0</v>
      </c>
      <c r="BC48" s="33">
        <f>AVERAGE($B48:P48)</f>
        <v>0</v>
      </c>
      <c r="BD48" s="33">
        <f>AVERAGE($B48:Q48)</f>
        <v>0</v>
      </c>
      <c r="BE48" s="33">
        <f>AVERAGE($B48:R48)</f>
        <v>0</v>
      </c>
      <c r="BF48" s="33">
        <f>AVERAGE($B48:S48)</f>
        <v>0</v>
      </c>
      <c r="BG48" s="33">
        <f>AVERAGE($B48:T48)</f>
        <v>0</v>
      </c>
      <c r="BH48" s="33">
        <f>AVERAGE($B48:U48)</f>
        <v>0</v>
      </c>
      <c r="BI48" s="33">
        <f>AVERAGE($B48:V48)</f>
        <v>0</v>
      </c>
      <c r="BJ48" s="33">
        <f>AVERAGE($B48:W48)</f>
        <v>0</v>
      </c>
      <c r="BK48" s="33">
        <f>AVERAGE($B48:X48)</f>
        <v>0</v>
      </c>
      <c r="BL48" s="33">
        <f>AVERAGE($B48:Y48)</f>
        <v>0</v>
      </c>
    </row>
    <row r="49" spans="1:64" x14ac:dyDescent="0.25">
      <c r="A49" s="172" t="str">
        <f>+'Employee Compensation 24 Week'!A60</f>
        <v>&lt;employee name&gt;</v>
      </c>
      <c r="B49" s="40">
        <v>0</v>
      </c>
      <c r="C49" s="40">
        <v>0</v>
      </c>
      <c r="D49" s="40">
        <v>0</v>
      </c>
      <c r="E49" s="40">
        <v>0</v>
      </c>
      <c r="F49" s="40">
        <v>0</v>
      </c>
      <c r="G49" s="40">
        <v>0</v>
      </c>
      <c r="H49" s="40">
        <v>0</v>
      </c>
      <c r="I49" s="40">
        <v>0</v>
      </c>
      <c r="J49" s="40">
        <v>0</v>
      </c>
      <c r="K49" s="40">
        <v>0</v>
      </c>
      <c r="L49" s="40">
        <v>0</v>
      </c>
      <c r="M49" s="40">
        <v>0</v>
      </c>
      <c r="N49" s="40">
        <v>0</v>
      </c>
      <c r="O49" s="40">
        <v>0</v>
      </c>
      <c r="P49" s="40">
        <v>0</v>
      </c>
      <c r="Q49" s="40">
        <v>0</v>
      </c>
      <c r="R49" s="40">
        <v>0</v>
      </c>
      <c r="S49" s="40">
        <v>0</v>
      </c>
      <c r="T49" s="40">
        <v>0</v>
      </c>
      <c r="U49" s="40">
        <v>0</v>
      </c>
      <c r="V49" s="40">
        <v>0</v>
      </c>
      <c r="W49" s="40">
        <v>0</v>
      </c>
      <c r="X49" s="40">
        <v>0</v>
      </c>
      <c r="Y49" s="40">
        <v>0</v>
      </c>
      <c r="Z49" s="106">
        <f t="shared" si="4"/>
        <v>0</v>
      </c>
      <c r="AA49" s="106">
        <f t="shared" si="5"/>
        <v>0</v>
      </c>
      <c r="AB49" s="40"/>
      <c r="AC49">
        <f t="shared" si="12"/>
        <v>44</v>
      </c>
      <c r="AD49" s="33">
        <f>+'Employee Compensation 24 Week'!G60</f>
        <v>0</v>
      </c>
      <c r="AE49" s="163">
        <f>IF(AB49="Yes",VLOOKUP(A49,'Prior Period FTE Calculation'!$A$10:$AK$109,36,FALSE),0)</f>
        <v>0</v>
      </c>
      <c r="AF49">
        <f>IF(AB49="Yes",VLOOKUP(A49,'Prior Period FTE Calculation'!$A$10:$AK$109,37,FALSE),0)</f>
        <v>0</v>
      </c>
      <c r="AG49">
        <f t="shared" si="6"/>
        <v>0</v>
      </c>
      <c r="AH49">
        <f t="shared" si="7"/>
        <v>0</v>
      </c>
      <c r="AI49" s="164">
        <f t="shared" si="8"/>
        <v>0</v>
      </c>
      <c r="AJ49" s="33">
        <f t="shared" si="9"/>
        <v>0</v>
      </c>
      <c r="AK49" s="33">
        <f t="shared" si="9"/>
        <v>0</v>
      </c>
      <c r="AL49" s="165">
        <f t="shared" si="10"/>
        <v>0</v>
      </c>
      <c r="AO49" s="33">
        <f t="shared" si="13"/>
        <v>0</v>
      </c>
      <c r="AP49" s="33">
        <f>AVERAGE($B49:C49)</f>
        <v>0</v>
      </c>
      <c r="AQ49" s="33">
        <f>AVERAGE($B49:D49)</f>
        <v>0</v>
      </c>
      <c r="AR49" s="33">
        <f>AVERAGE($B49:E49)</f>
        <v>0</v>
      </c>
      <c r="AS49" s="33">
        <f>AVERAGE($B49:F49)</f>
        <v>0</v>
      </c>
      <c r="AT49" s="33">
        <f>AVERAGE($B49:G49)</f>
        <v>0</v>
      </c>
      <c r="AU49" s="33">
        <f>AVERAGE($B49:H49)</f>
        <v>0</v>
      </c>
      <c r="AV49" s="33">
        <f>AVERAGE($B49:I49)</f>
        <v>0</v>
      </c>
      <c r="AW49" s="33">
        <f>AVERAGE($B49:J49)</f>
        <v>0</v>
      </c>
      <c r="AX49" s="33">
        <f>AVERAGE($B49:K49)</f>
        <v>0</v>
      </c>
      <c r="AY49" s="33">
        <f>AVERAGE($B49:L49)</f>
        <v>0</v>
      </c>
      <c r="AZ49" s="33">
        <f>AVERAGE($B49:M49)</f>
        <v>0</v>
      </c>
      <c r="BA49" s="33">
        <f>AVERAGE($B49:N49)</f>
        <v>0</v>
      </c>
      <c r="BB49" s="33">
        <f>AVERAGE($B49:O49)</f>
        <v>0</v>
      </c>
      <c r="BC49" s="33">
        <f>AVERAGE($B49:P49)</f>
        <v>0</v>
      </c>
      <c r="BD49" s="33">
        <f>AVERAGE($B49:Q49)</f>
        <v>0</v>
      </c>
      <c r="BE49" s="33">
        <f>AVERAGE($B49:R49)</f>
        <v>0</v>
      </c>
      <c r="BF49" s="33">
        <f>AVERAGE($B49:S49)</f>
        <v>0</v>
      </c>
      <c r="BG49" s="33">
        <f>AVERAGE($B49:T49)</f>
        <v>0</v>
      </c>
      <c r="BH49" s="33">
        <f>AVERAGE($B49:U49)</f>
        <v>0</v>
      </c>
      <c r="BI49" s="33">
        <f>AVERAGE($B49:V49)</f>
        <v>0</v>
      </c>
      <c r="BJ49" s="33">
        <f>AVERAGE($B49:W49)</f>
        <v>0</v>
      </c>
      <c r="BK49" s="33">
        <f>AVERAGE($B49:X49)</f>
        <v>0</v>
      </c>
      <c r="BL49" s="33">
        <f>AVERAGE($B49:Y49)</f>
        <v>0</v>
      </c>
    </row>
    <row r="50" spans="1:64" x14ac:dyDescent="0.25">
      <c r="A50" s="172" t="str">
        <f>+'Employee Compensation 24 Week'!A61</f>
        <v>&lt;employee name&gt;</v>
      </c>
      <c r="B50" s="40">
        <v>0</v>
      </c>
      <c r="C50" s="40">
        <v>0</v>
      </c>
      <c r="D50" s="40">
        <v>0</v>
      </c>
      <c r="E50" s="40">
        <v>0</v>
      </c>
      <c r="F50" s="40">
        <v>0</v>
      </c>
      <c r="G50" s="40">
        <v>0</v>
      </c>
      <c r="H50" s="40">
        <v>0</v>
      </c>
      <c r="I50" s="40">
        <v>0</v>
      </c>
      <c r="J50" s="40">
        <v>0</v>
      </c>
      <c r="K50" s="40">
        <v>0</v>
      </c>
      <c r="L50" s="40">
        <v>0</v>
      </c>
      <c r="M50" s="40">
        <v>0</v>
      </c>
      <c r="N50" s="40">
        <v>0</v>
      </c>
      <c r="O50" s="40">
        <v>0</v>
      </c>
      <c r="P50" s="40">
        <v>0</v>
      </c>
      <c r="Q50" s="40">
        <v>0</v>
      </c>
      <c r="R50" s="40">
        <v>0</v>
      </c>
      <c r="S50" s="40">
        <v>0</v>
      </c>
      <c r="T50" s="40">
        <v>0</v>
      </c>
      <c r="U50" s="40">
        <v>0</v>
      </c>
      <c r="V50" s="40">
        <v>0</v>
      </c>
      <c r="W50" s="40">
        <v>0</v>
      </c>
      <c r="X50" s="40">
        <v>0</v>
      </c>
      <c r="Y50" s="40">
        <v>0</v>
      </c>
      <c r="Z50" s="106">
        <f t="shared" si="4"/>
        <v>0</v>
      </c>
      <c r="AA50" s="106">
        <f t="shared" si="5"/>
        <v>0</v>
      </c>
      <c r="AB50" s="40"/>
      <c r="AC50">
        <f t="shared" si="12"/>
        <v>45</v>
      </c>
      <c r="AD50" s="33">
        <f>+'Employee Compensation 24 Week'!G61</f>
        <v>0</v>
      </c>
      <c r="AE50" s="163">
        <f>IF(AB50="Yes",VLOOKUP(A50,'Prior Period FTE Calculation'!$A$10:$AK$109,36,FALSE),0)</f>
        <v>0</v>
      </c>
      <c r="AF50">
        <f>IF(AB50="Yes",VLOOKUP(A50,'Prior Period FTE Calculation'!$A$10:$AK$109,37,FALSE),0)</f>
        <v>0</v>
      </c>
      <c r="AG50">
        <f t="shared" si="6"/>
        <v>0</v>
      </c>
      <c r="AH50">
        <f t="shared" si="7"/>
        <v>0</v>
      </c>
      <c r="AI50" s="164">
        <f t="shared" si="8"/>
        <v>0</v>
      </c>
      <c r="AJ50" s="33">
        <f t="shared" si="9"/>
        <v>0</v>
      </c>
      <c r="AK50" s="33">
        <f t="shared" si="9"/>
        <v>0</v>
      </c>
      <c r="AL50" s="165">
        <f t="shared" si="10"/>
        <v>0</v>
      </c>
      <c r="AO50" s="33">
        <f t="shared" si="13"/>
        <v>0</v>
      </c>
      <c r="AP50" s="33">
        <f>AVERAGE($B50:C50)</f>
        <v>0</v>
      </c>
      <c r="AQ50" s="33">
        <f>AVERAGE($B50:D50)</f>
        <v>0</v>
      </c>
      <c r="AR50" s="33">
        <f>AVERAGE($B50:E50)</f>
        <v>0</v>
      </c>
      <c r="AS50" s="33">
        <f>AVERAGE($B50:F50)</f>
        <v>0</v>
      </c>
      <c r="AT50" s="33">
        <f>AVERAGE($B50:G50)</f>
        <v>0</v>
      </c>
      <c r="AU50" s="33">
        <f>AVERAGE($B50:H50)</f>
        <v>0</v>
      </c>
      <c r="AV50" s="33">
        <f>AVERAGE($B50:I50)</f>
        <v>0</v>
      </c>
      <c r="AW50" s="33">
        <f>AVERAGE($B50:J50)</f>
        <v>0</v>
      </c>
      <c r="AX50" s="33">
        <f>AVERAGE($B50:K50)</f>
        <v>0</v>
      </c>
      <c r="AY50" s="33">
        <f>AVERAGE($B50:L50)</f>
        <v>0</v>
      </c>
      <c r="AZ50" s="33">
        <f>AVERAGE($B50:M50)</f>
        <v>0</v>
      </c>
      <c r="BA50" s="33">
        <f>AVERAGE($B50:N50)</f>
        <v>0</v>
      </c>
      <c r="BB50" s="33">
        <f>AVERAGE($B50:O50)</f>
        <v>0</v>
      </c>
      <c r="BC50" s="33">
        <f>AVERAGE($B50:P50)</f>
        <v>0</v>
      </c>
      <c r="BD50" s="33">
        <f>AVERAGE($B50:Q50)</f>
        <v>0</v>
      </c>
      <c r="BE50" s="33">
        <f>AVERAGE($B50:R50)</f>
        <v>0</v>
      </c>
      <c r="BF50" s="33">
        <f>AVERAGE($B50:S50)</f>
        <v>0</v>
      </c>
      <c r="BG50" s="33">
        <f>AVERAGE($B50:T50)</f>
        <v>0</v>
      </c>
      <c r="BH50" s="33">
        <f>AVERAGE($B50:U50)</f>
        <v>0</v>
      </c>
      <c r="BI50" s="33">
        <f>AVERAGE($B50:V50)</f>
        <v>0</v>
      </c>
      <c r="BJ50" s="33">
        <f>AVERAGE($B50:W50)</f>
        <v>0</v>
      </c>
      <c r="BK50" s="33">
        <f>AVERAGE($B50:X50)</f>
        <v>0</v>
      </c>
      <c r="BL50" s="33">
        <f>AVERAGE($B50:Y50)</f>
        <v>0</v>
      </c>
    </row>
    <row r="51" spans="1:64" x14ac:dyDescent="0.25">
      <c r="A51" s="172" t="str">
        <f>+'Employee Compensation 24 Week'!A62</f>
        <v>&lt;employee name&gt;</v>
      </c>
      <c r="B51" s="40">
        <v>0</v>
      </c>
      <c r="C51" s="40">
        <v>0</v>
      </c>
      <c r="D51" s="40">
        <v>0</v>
      </c>
      <c r="E51" s="40">
        <v>0</v>
      </c>
      <c r="F51" s="40">
        <v>0</v>
      </c>
      <c r="G51" s="40">
        <v>0</v>
      </c>
      <c r="H51" s="40">
        <v>0</v>
      </c>
      <c r="I51" s="40">
        <v>0</v>
      </c>
      <c r="J51" s="40">
        <v>0</v>
      </c>
      <c r="K51" s="40">
        <v>0</v>
      </c>
      <c r="L51" s="40">
        <v>0</v>
      </c>
      <c r="M51" s="40">
        <v>0</v>
      </c>
      <c r="N51" s="40">
        <v>0</v>
      </c>
      <c r="O51" s="40">
        <v>0</v>
      </c>
      <c r="P51" s="40">
        <v>0</v>
      </c>
      <c r="Q51" s="40">
        <v>0</v>
      </c>
      <c r="R51" s="40">
        <v>0</v>
      </c>
      <c r="S51" s="40">
        <v>0</v>
      </c>
      <c r="T51" s="40">
        <v>0</v>
      </c>
      <c r="U51" s="40">
        <v>0</v>
      </c>
      <c r="V51" s="40">
        <v>0</v>
      </c>
      <c r="W51" s="40">
        <v>0</v>
      </c>
      <c r="X51" s="40">
        <v>0</v>
      </c>
      <c r="Y51" s="40">
        <v>0</v>
      </c>
      <c r="Z51" s="106">
        <f t="shared" si="4"/>
        <v>0</v>
      </c>
      <c r="AA51" s="106">
        <f t="shared" si="5"/>
        <v>0</v>
      </c>
      <c r="AB51" s="40"/>
      <c r="AC51">
        <f t="shared" si="12"/>
        <v>46</v>
      </c>
      <c r="AD51" s="33">
        <f>+'Employee Compensation 24 Week'!G62</f>
        <v>0</v>
      </c>
      <c r="AE51" s="163">
        <f>IF(AB51="Yes",VLOOKUP(A51,'Prior Period FTE Calculation'!$A$10:$AK$109,36,FALSE),0)</f>
        <v>0</v>
      </c>
      <c r="AF51">
        <f>IF(AB51="Yes",VLOOKUP(A51,'Prior Period FTE Calculation'!$A$10:$AK$109,37,FALSE),0)</f>
        <v>0</v>
      </c>
      <c r="AG51">
        <f t="shared" si="6"/>
        <v>0</v>
      </c>
      <c r="AH51">
        <f t="shared" si="7"/>
        <v>0</v>
      </c>
      <c r="AI51" s="164">
        <f t="shared" si="8"/>
        <v>0</v>
      </c>
      <c r="AJ51" s="33">
        <f t="shared" si="9"/>
        <v>0</v>
      </c>
      <c r="AK51" s="33">
        <f t="shared" si="9"/>
        <v>0</v>
      </c>
      <c r="AL51" s="165">
        <f t="shared" si="10"/>
        <v>0</v>
      </c>
      <c r="AO51" s="33">
        <f t="shared" si="13"/>
        <v>0</v>
      </c>
      <c r="AP51" s="33">
        <f>AVERAGE($B51:C51)</f>
        <v>0</v>
      </c>
      <c r="AQ51" s="33">
        <f>AVERAGE($B51:D51)</f>
        <v>0</v>
      </c>
      <c r="AR51" s="33">
        <f>AVERAGE($B51:E51)</f>
        <v>0</v>
      </c>
      <c r="AS51" s="33">
        <f>AVERAGE($B51:F51)</f>
        <v>0</v>
      </c>
      <c r="AT51" s="33">
        <f>AVERAGE($B51:G51)</f>
        <v>0</v>
      </c>
      <c r="AU51" s="33">
        <f>AVERAGE($B51:H51)</f>
        <v>0</v>
      </c>
      <c r="AV51" s="33">
        <f>AVERAGE($B51:I51)</f>
        <v>0</v>
      </c>
      <c r="AW51" s="33">
        <f>AVERAGE($B51:J51)</f>
        <v>0</v>
      </c>
      <c r="AX51" s="33">
        <f>AVERAGE($B51:K51)</f>
        <v>0</v>
      </c>
      <c r="AY51" s="33">
        <f>AVERAGE($B51:L51)</f>
        <v>0</v>
      </c>
      <c r="AZ51" s="33">
        <f>AVERAGE($B51:M51)</f>
        <v>0</v>
      </c>
      <c r="BA51" s="33">
        <f>AVERAGE($B51:N51)</f>
        <v>0</v>
      </c>
      <c r="BB51" s="33">
        <f>AVERAGE($B51:O51)</f>
        <v>0</v>
      </c>
      <c r="BC51" s="33">
        <f>AVERAGE($B51:P51)</f>
        <v>0</v>
      </c>
      <c r="BD51" s="33">
        <f>AVERAGE($B51:Q51)</f>
        <v>0</v>
      </c>
      <c r="BE51" s="33">
        <f>AVERAGE($B51:R51)</f>
        <v>0</v>
      </c>
      <c r="BF51" s="33">
        <f>AVERAGE($B51:S51)</f>
        <v>0</v>
      </c>
      <c r="BG51" s="33">
        <f>AVERAGE($B51:T51)</f>
        <v>0</v>
      </c>
      <c r="BH51" s="33">
        <f>AVERAGE($B51:U51)</f>
        <v>0</v>
      </c>
      <c r="BI51" s="33">
        <f>AVERAGE($B51:V51)</f>
        <v>0</v>
      </c>
      <c r="BJ51" s="33">
        <f>AVERAGE($B51:W51)</f>
        <v>0</v>
      </c>
      <c r="BK51" s="33">
        <f>AVERAGE($B51:X51)</f>
        <v>0</v>
      </c>
      <c r="BL51" s="33">
        <f>AVERAGE($B51:Y51)</f>
        <v>0</v>
      </c>
    </row>
    <row r="52" spans="1:64" x14ac:dyDescent="0.25">
      <c r="A52" s="172" t="str">
        <f>+'Employee Compensation 24 Week'!A63</f>
        <v>&lt;employee name&gt;</v>
      </c>
      <c r="B52" s="40">
        <v>0</v>
      </c>
      <c r="C52" s="40">
        <v>0</v>
      </c>
      <c r="D52" s="40">
        <v>0</v>
      </c>
      <c r="E52" s="40">
        <v>0</v>
      </c>
      <c r="F52" s="40">
        <v>0</v>
      </c>
      <c r="G52" s="40">
        <v>0</v>
      </c>
      <c r="H52" s="40">
        <v>0</v>
      </c>
      <c r="I52" s="40">
        <v>0</v>
      </c>
      <c r="J52" s="40">
        <v>0</v>
      </c>
      <c r="K52" s="40">
        <v>0</v>
      </c>
      <c r="L52" s="40">
        <v>0</v>
      </c>
      <c r="M52" s="40">
        <v>0</v>
      </c>
      <c r="N52" s="40">
        <v>0</v>
      </c>
      <c r="O52" s="40">
        <v>0</v>
      </c>
      <c r="P52" s="40">
        <v>0</v>
      </c>
      <c r="Q52" s="40">
        <v>0</v>
      </c>
      <c r="R52" s="40">
        <v>0</v>
      </c>
      <c r="S52" s="40">
        <v>0</v>
      </c>
      <c r="T52" s="40">
        <v>0</v>
      </c>
      <c r="U52" s="40">
        <v>0</v>
      </c>
      <c r="V52" s="40">
        <v>0</v>
      </c>
      <c r="W52" s="40">
        <v>0</v>
      </c>
      <c r="X52" s="40">
        <v>0</v>
      </c>
      <c r="Y52" s="40">
        <v>0</v>
      </c>
      <c r="Z52" s="106">
        <f t="shared" si="4"/>
        <v>0</v>
      </c>
      <c r="AA52" s="106">
        <f t="shared" si="5"/>
        <v>0</v>
      </c>
      <c r="AB52" s="40"/>
      <c r="AC52">
        <f t="shared" si="12"/>
        <v>47</v>
      </c>
      <c r="AD52" s="33">
        <f>+'Employee Compensation 24 Week'!G63</f>
        <v>0</v>
      </c>
      <c r="AE52" s="163">
        <f>IF(AB52="Yes",VLOOKUP(A52,'Prior Period FTE Calculation'!$A$10:$AK$109,36,FALSE),0)</f>
        <v>0</v>
      </c>
      <c r="AF52">
        <f>IF(AB52="Yes",VLOOKUP(A52,'Prior Period FTE Calculation'!$A$10:$AK$109,37,FALSE),0)</f>
        <v>0</v>
      </c>
      <c r="AG52">
        <f t="shared" si="6"/>
        <v>0</v>
      </c>
      <c r="AH52">
        <f t="shared" si="7"/>
        <v>0</v>
      </c>
      <c r="AI52" s="164">
        <f t="shared" si="8"/>
        <v>0</v>
      </c>
      <c r="AJ52" s="33">
        <f t="shared" si="9"/>
        <v>0</v>
      </c>
      <c r="AK52" s="33">
        <f t="shared" si="9"/>
        <v>0</v>
      </c>
      <c r="AL52" s="165">
        <f t="shared" si="10"/>
        <v>0</v>
      </c>
      <c r="AO52" s="33">
        <f t="shared" si="13"/>
        <v>0</v>
      </c>
      <c r="AP52" s="33">
        <f>AVERAGE($B52:C52)</f>
        <v>0</v>
      </c>
      <c r="AQ52" s="33">
        <f>AVERAGE($B52:D52)</f>
        <v>0</v>
      </c>
      <c r="AR52" s="33">
        <f>AVERAGE($B52:E52)</f>
        <v>0</v>
      </c>
      <c r="AS52" s="33">
        <f>AVERAGE($B52:F52)</f>
        <v>0</v>
      </c>
      <c r="AT52" s="33">
        <f>AVERAGE($B52:G52)</f>
        <v>0</v>
      </c>
      <c r="AU52" s="33">
        <f>AVERAGE($B52:H52)</f>
        <v>0</v>
      </c>
      <c r="AV52" s="33">
        <f>AVERAGE($B52:I52)</f>
        <v>0</v>
      </c>
      <c r="AW52" s="33">
        <f>AVERAGE($B52:J52)</f>
        <v>0</v>
      </c>
      <c r="AX52" s="33">
        <f>AVERAGE($B52:K52)</f>
        <v>0</v>
      </c>
      <c r="AY52" s="33">
        <f>AVERAGE($B52:L52)</f>
        <v>0</v>
      </c>
      <c r="AZ52" s="33">
        <f>AVERAGE($B52:M52)</f>
        <v>0</v>
      </c>
      <c r="BA52" s="33">
        <f>AVERAGE($B52:N52)</f>
        <v>0</v>
      </c>
      <c r="BB52" s="33">
        <f>AVERAGE($B52:O52)</f>
        <v>0</v>
      </c>
      <c r="BC52" s="33">
        <f>AVERAGE($B52:P52)</f>
        <v>0</v>
      </c>
      <c r="BD52" s="33">
        <f>AVERAGE($B52:Q52)</f>
        <v>0</v>
      </c>
      <c r="BE52" s="33">
        <f>AVERAGE($B52:R52)</f>
        <v>0</v>
      </c>
      <c r="BF52" s="33">
        <f>AVERAGE($B52:S52)</f>
        <v>0</v>
      </c>
      <c r="BG52" s="33">
        <f>AVERAGE($B52:T52)</f>
        <v>0</v>
      </c>
      <c r="BH52" s="33">
        <f>AVERAGE($B52:U52)</f>
        <v>0</v>
      </c>
      <c r="BI52" s="33">
        <f>AVERAGE($B52:V52)</f>
        <v>0</v>
      </c>
      <c r="BJ52" s="33">
        <f>AVERAGE($B52:W52)</f>
        <v>0</v>
      </c>
      <c r="BK52" s="33">
        <f>AVERAGE($B52:X52)</f>
        <v>0</v>
      </c>
      <c r="BL52" s="33">
        <f>AVERAGE($B52:Y52)</f>
        <v>0</v>
      </c>
    </row>
    <row r="53" spans="1:64" x14ac:dyDescent="0.25">
      <c r="A53" s="172" t="str">
        <f>+'Employee Compensation 24 Week'!A64</f>
        <v>&lt;employee name&gt;</v>
      </c>
      <c r="B53" s="40">
        <v>0</v>
      </c>
      <c r="C53" s="40">
        <v>0</v>
      </c>
      <c r="D53" s="40">
        <v>0</v>
      </c>
      <c r="E53" s="40">
        <v>0</v>
      </c>
      <c r="F53" s="40">
        <v>0</v>
      </c>
      <c r="G53" s="40">
        <v>0</v>
      </c>
      <c r="H53" s="40">
        <v>0</v>
      </c>
      <c r="I53" s="40">
        <v>0</v>
      </c>
      <c r="J53" s="40">
        <v>0</v>
      </c>
      <c r="K53" s="40">
        <v>0</v>
      </c>
      <c r="L53" s="40">
        <v>0</v>
      </c>
      <c r="M53" s="40">
        <v>0</v>
      </c>
      <c r="N53" s="40">
        <v>0</v>
      </c>
      <c r="O53" s="40">
        <v>0</v>
      </c>
      <c r="P53" s="40">
        <v>0</v>
      </c>
      <c r="Q53" s="40">
        <v>0</v>
      </c>
      <c r="R53" s="40">
        <v>0</v>
      </c>
      <c r="S53" s="40">
        <v>0</v>
      </c>
      <c r="T53" s="40">
        <v>0</v>
      </c>
      <c r="U53" s="40">
        <v>0</v>
      </c>
      <c r="V53" s="40">
        <v>0</v>
      </c>
      <c r="W53" s="40">
        <v>0</v>
      </c>
      <c r="X53" s="40">
        <v>0</v>
      </c>
      <c r="Y53" s="40">
        <v>0</v>
      </c>
      <c r="Z53" s="106">
        <f t="shared" si="4"/>
        <v>0</v>
      </c>
      <c r="AA53" s="106">
        <f t="shared" si="5"/>
        <v>0</v>
      </c>
      <c r="AB53" s="40"/>
      <c r="AC53">
        <f t="shared" si="12"/>
        <v>48</v>
      </c>
      <c r="AD53" s="33">
        <f>+'Employee Compensation 24 Week'!G64</f>
        <v>0</v>
      </c>
      <c r="AE53" s="163">
        <f>IF(AB53="Yes",VLOOKUP(A53,'Prior Period FTE Calculation'!$A$10:$AK$109,36,FALSE),0)</f>
        <v>0</v>
      </c>
      <c r="AF53">
        <f>IF(AB53="Yes",VLOOKUP(A53,'Prior Period FTE Calculation'!$A$10:$AK$109,37,FALSE),0)</f>
        <v>0</v>
      </c>
      <c r="AG53">
        <f t="shared" si="6"/>
        <v>0</v>
      </c>
      <c r="AH53">
        <f t="shared" si="7"/>
        <v>0</v>
      </c>
      <c r="AI53" s="164">
        <f t="shared" si="8"/>
        <v>0</v>
      </c>
      <c r="AJ53" s="33">
        <f t="shared" si="9"/>
        <v>0</v>
      </c>
      <c r="AK53" s="33">
        <f t="shared" si="9"/>
        <v>0</v>
      </c>
      <c r="AL53" s="165">
        <f t="shared" si="10"/>
        <v>0</v>
      </c>
      <c r="AO53" s="33">
        <f t="shared" si="13"/>
        <v>0</v>
      </c>
      <c r="AP53" s="33">
        <f>AVERAGE($B53:C53)</f>
        <v>0</v>
      </c>
      <c r="AQ53" s="33">
        <f>AVERAGE($B53:D53)</f>
        <v>0</v>
      </c>
      <c r="AR53" s="33">
        <f>AVERAGE($B53:E53)</f>
        <v>0</v>
      </c>
      <c r="AS53" s="33">
        <f>AVERAGE($B53:F53)</f>
        <v>0</v>
      </c>
      <c r="AT53" s="33">
        <f>AVERAGE($B53:G53)</f>
        <v>0</v>
      </c>
      <c r="AU53" s="33">
        <f>AVERAGE($B53:H53)</f>
        <v>0</v>
      </c>
      <c r="AV53" s="33">
        <f>AVERAGE($B53:I53)</f>
        <v>0</v>
      </c>
      <c r="AW53" s="33">
        <f>AVERAGE($B53:J53)</f>
        <v>0</v>
      </c>
      <c r="AX53" s="33">
        <f>AVERAGE($B53:K53)</f>
        <v>0</v>
      </c>
      <c r="AY53" s="33">
        <f>AVERAGE($B53:L53)</f>
        <v>0</v>
      </c>
      <c r="AZ53" s="33">
        <f>AVERAGE($B53:M53)</f>
        <v>0</v>
      </c>
      <c r="BA53" s="33">
        <f>AVERAGE($B53:N53)</f>
        <v>0</v>
      </c>
      <c r="BB53" s="33">
        <f>AVERAGE($B53:O53)</f>
        <v>0</v>
      </c>
      <c r="BC53" s="33">
        <f>AVERAGE($B53:P53)</f>
        <v>0</v>
      </c>
      <c r="BD53" s="33">
        <f>AVERAGE($B53:Q53)</f>
        <v>0</v>
      </c>
      <c r="BE53" s="33">
        <f>AVERAGE($B53:R53)</f>
        <v>0</v>
      </c>
      <c r="BF53" s="33">
        <f>AVERAGE($B53:S53)</f>
        <v>0</v>
      </c>
      <c r="BG53" s="33">
        <f>AVERAGE($B53:T53)</f>
        <v>0</v>
      </c>
      <c r="BH53" s="33">
        <f>AVERAGE($B53:U53)</f>
        <v>0</v>
      </c>
      <c r="BI53" s="33">
        <f>AVERAGE($B53:V53)</f>
        <v>0</v>
      </c>
      <c r="BJ53" s="33">
        <f>AVERAGE($B53:W53)</f>
        <v>0</v>
      </c>
      <c r="BK53" s="33">
        <f>AVERAGE($B53:X53)</f>
        <v>0</v>
      </c>
      <c r="BL53" s="33">
        <f>AVERAGE($B53:Y53)</f>
        <v>0</v>
      </c>
    </row>
    <row r="54" spans="1:64" x14ac:dyDescent="0.25">
      <c r="A54" s="172" t="str">
        <f>+'Employee Compensation 24 Week'!A65</f>
        <v>&lt;employee name&gt;</v>
      </c>
      <c r="B54" s="40">
        <v>0</v>
      </c>
      <c r="C54" s="40">
        <v>0</v>
      </c>
      <c r="D54" s="40">
        <v>0</v>
      </c>
      <c r="E54" s="40">
        <v>0</v>
      </c>
      <c r="F54" s="40">
        <v>0</v>
      </c>
      <c r="G54" s="40">
        <v>0</v>
      </c>
      <c r="H54" s="40">
        <v>0</v>
      </c>
      <c r="I54" s="40">
        <v>0</v>
      </c>
      <c r="J54" s="40">
        <v>0</v>
      </c>
      <c r="K54" s="40">
        <v>0</v>
      </c>
      <c r="L54" s="40">
        <v>0</v>
      </c>
      <c r="M54" s="40">
        <v>0</v>
      </c>
      <c r="N54" s="40">
        <v>0</v>
      </c>
      <c r="O54" s="40">
        <v>0</v>
      </c>
      <c r="P54" s="40">
        <v>0</v>
      </c>
      <c r="Q54" s="40">
        <v>0</v>
      </c>
      <c r="R54" s="40">
        <v>0</v>
      </c>
      <c r="S54" s="40">
        <v>0</v>
      </c>
      <c r="T54" s="40">
        <v>0</v>
      </c>
      <c r="U54" s="40">
        <v>0</v>
      </c>
      <c r="V54" s="40">
        <v>0</v>
      </c>
      <c r="W54" s="40">
        <v>0</v>
      </c>
      <c r="X54" s="40">
        <v>0</v>
      </c>
      <c r="Y54" s="40">
        <v>0</v>
      </c>
      <c r="Z54" s="106">
        <f t="shared" si="4"/>
        <v>0</v>
      </c>
      <c r="AA54" s="106">
        <f t="shared" si="5"/>
        <v>0</v>
      </c>
      <c r="AB54" s="40"/>
      <c r="AC54">
        <f t="shared" si="12"/>
        <v>49</v>
      </c>
      <c r="AD54" s="33">
        <f>+'Employee Compensation 24 Week'!G65</f>
        <v>0</v>
      </c>
      <c r="AE54" s="163">
        <f>IF(AB54="Yes",VLOOKUP(A54,'Prior Period FTE Calculation'!$A$10:$AK$109,36,FALSE),0)</f>
        <v>0</v>
      </c>
      <c r="AF54">
        <f>IF(AB54="Yes",VLOOKUP(A54,'Prior Period FTE Calculation'!$A$10:$AK$109,37,FALSE),0)</f>
        <v>0</v>
      </c>
      <c r="AG54">
        <f t="shared" si="6"/>
        <v>0</v>
      </c>
      <c r="AH54">
        <f t="shared" si="7"/>
        <v>0</v>
      </c>
      <c r="AI54" s="164">
        <f t="shared" si="8"/>
        <v>0</v>
      </c>
      <c r="AJ54" s="33">
        <f t="shared" si="9"/>
        <v>0</v>
      </c>
      <c r="AK54" s="33">
        <f t="shared" si="9"/>
        <v>0</v>
      </c>
      <c r="AL54" s="165">
        <f t="shared" si="10"/>
        <v>0</v>
      </c>
      <c r="AO54" s="33">
        <f t="shared" si="13"/>
        <v>0</v>
      </c>
      <c r="AP54" s="33">
        <f>AVERAGE($B54:C54)</f>
        <v>0</v>
      </c>
      <c r="AQ54" s="33">
        <f>AVERAGE($B54:D54)</f>
        <v>0</v>
      </c>
      <c r="AR54" s="33">
        <f>AVERAGE($B54:E54)</f>
        <v>0</v>
      </c>
      <c r="AS54" s="33">
        <f>AVERAGE($B54:F54)</f>
        <v>0</v>
      </c>
      <c r="AT54" s="33">
        <f>AVERAGE($B54:G54)</f>
        <v>0</v>
      </c>
      <c r="AU54" s="33">
        <f>AVERAGE($B54:H54)</f>
        <v>0</v>
      </c>
      <c r="AV54" s="33">
        <f>AVERAGE($B54:I54)</f>
        <v>0</v>
      </c>
      <c r="AW54" s="33">
        <f>AVERAGE($B54:J54)</f>
        <v>0</v>
      </c>
      <c r="AX54" s="33">
        <f>AVERAGE($B54:K54)</f>
        <v>0</v>
      </c>
      <c r="AY54" s="33">
        <f>AVERAGE($B54:L54)</f>
        <v>0</v>
      </c>
      <c r="AZ54" s="33">
        <f>AVERAGE($B54:M54)</f>
        <v>0</v>
      </c>
      <c r="BA54" s="33">
        <f>AVERAGE($B54:N54)</f>
        <v>0</v>
      </c>
      <c r="BB54" s="33">
        <f>AVERAGE($B54:O54)</f>
        <v>0</v>
      </c>
      <c r="BC54" s="33">
        <f>AVERAGE($B54:P54)</f>
        <v>0</v>
      </c>
      <c r="BD54" s="33">
        <f>AVERAGE($B54:Q54)</f>
        <v>0</v>
      </c>
      <c r="BE54" s="33">
        <f>AVERAGE($B54:R54)</f>
        <v>0</v>
      </c>
      <c r="BF54" s="33">
        <f>AVERAGE($B54:S54)</f>
        <v>0</v>
      </c>
      <c r="BG54" s="33">
        <f>AVERAGE($B54:T54)</f>
        <v>0</v>
      </c>
      <c r="BH54" s="33">
        <f>AVERAGE($B54:U54)</f>
        <v>0</v>
      </c>
      <c r="BI54" s="33">
        <f>AVERAGE($B54:V54)</f>
        <v>0</v>
      </c>
      <c r="BJ54" s="33">
        <f>AVERAGE($B54:W54)</f>
        <v>0</v>
      </c>
      <c r="BK54" s="33">
        <f>AVERAGE($B54:X54)</f>
        <v>0</v>
      </c>
      <c r="BL54" s="33">
        <f>AVERAGE($B54:Y54)</f>
        <v>0</v>
      </c>
    </row>
    <row r="55" spans="1:64" x14ac:dyDescent="0.25">
      <c r="A55" s="172" t="str">
        <f>+'Employee Compensation 24 Week'!A66</f>
        <v>&lt;employee name&gt;</v>
      </c>
      <c r="B55" s="40">
        <v>0</v>
      </c>
      <c r="C55" s="40">
        <v>0</v>
      </c>
      <c r="D55" s="40">
        <v>0</v>
      </c>
      <c r="E55" s="40">
        <v>0</v>
      </c>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106">
        <f t="shared" si="4"/>
        <v>0</v>
      </c>
      <c r="AA55" s="106">
        <f t="shared" si="5"/>
        <v>0</v>
      </c>
      <c r="AB55" s="40"/>
      <c r="AC55">
        <f t="shared" si="12"/>
        <v>50</v>
      </c>
      <c r="AD55" s="33">
        <f>+'Employee Compensation 24 Week'!G66</f>
        <v>0</v>
      </c>
      <c r="AE55" s="163">
        <f>IF(AB55="Yes",VLOOKUP(A55,'Prior Period FTE Calculation'!$A$10:$AK$109,36,FALSE),0)</f>
        <v>0</v>
      </c>
      <c r="AF55">
        <f>IF(AB55="Yes",VLOOKUP(A55,'Prior Period FTE Calculation'!$A$10:$AK$109,37,FALSE),0)</f>
        <v>0</v>
      </c>
      <c r="AG55">
        <f t="shared" si="6"/>
        <v>0</v>
      </c>
      <c r="AH55">
        <f t="shared" si="7"/>
        <v>0</v>
      </c>
      <c r="AI55" s="164">
        <f t="shared" si="8"/>
        <v>0</v>
      </c>
      <c r="AJ55" s="33">
        <f t="shared" si="9"/>
        <v>0</v>
      </c>
      <c r="AK55" s="33">
        <f t="shared" si="9"/>
        <v>0</v>
      </c>
      <c r="AL55" s="165">
        <f t="shared" si="10"/>
        <v>0</v>
      </c>
      <c r="AO55" s="33">
        <f t="shared" si="13"/>
        <v>0</v>
      </c>
      <c r="AP55" s="33">
        <f>AVERAGE($B55:C55)</f>
        <v>0</v>
      </c>
      <c r="AQ55" s="33">
        <f>AVERAGE($B55:D55)</f>
        <v>0</v>
      </c>
      <c r="AR55" s="33">
        <f>AVERAGE($B55:E55)</f>
        <v>0</v>
      </c>
      <c r="AS55" s="33">
        <f>AVERAGE($B55:F55)</f>
        <v>0</v>
      </c>
      <c r="AT55" s="33">
        <f>AVERAGE($B55:G55)</f>
        <v>0</v>
      </c>
      <c r="AU55" s="33">
        <f>AVERAGE($B55:H55)</f>
        <v>0</v>
      </c>
      <c r="AV55" s="33">
        <f>AVERAGE($B55:I55)</f>
        <v>0</v>
      </c>
      <c r="AW55" s="33">
        <f>AVERAGE($B55:J55)</f>
        <v>0</v>
      </c>
      <c r="AX55" s="33">
        <f>AVERAGE($B55:K55)</f>
        <v>0</v>
      </c>
      <c r="AY55" s="33">
        <f>AVERAGE($B55:L55)</f>
        <v>0</v>
      </c>
      <c r="AZ55" s="33">
        <f>AVERAGE($B55:M55)</f>
        <v>0</v>
      </c>
      <c r="BA55" s="33">
        <f>AVERAGE($B55:N55)</f>
        <v>0</v>
      </c>
      <c r="BB55" s="33">
        <f>AVERAGE($B55:O55)</f>
        <v>0</v>
      </c>
      <c r="BC55" s="33">
        <f>AVERAGE($B55:P55)</f>
        <v>0</v>
      </c>
      <c r="BD55" s="33">
        <f>AVERAGE($B55:Q55)</f>
        <v>0</v>
      </c>
      <c r="BE55" s="33">
        <f>AVERAGE($B55:R55)</f>
        <v>0</v>
      </c>
      <c r="BF55" s="33">
        <f>AVERAGE($B55:S55)</f>
        <v>0</v>
      </c>
      <c r="BG55" s="33">
        <f>AVERAGE($B55:T55)</f>
        <v>0</v>
      </c>
      <c r="BH55" s="33">
        <f>AVERAGE($B55:U55)</f>
        <v>0</v>
      </c>
      <c r="BI55" s="33">
        <f>AVERAGE($B55:V55)</f>
        <v>0</v>
      </c>
      <c r="BJ55" s="33">
        <f>AVERAGE($B55:W55)</f>
        <v>0</v>
      </c>
      <c r="BK55" s="33">
        <f>AVERAGE($B55:X55)</f>
        <v>0</v>
      </c>
      <c r="BL55" s="33">
        <f>AVERAGE($B55:Y55)</f>
        <v>0</v>
      </c>
    </row>
    <row r="56" spans="1:64" x14ac:dyDescent="0.25">
      <c r="A56" s="172" t="str">
        <f>+'Employee Compensation 24 Week'!A67</f>
        <v>&lt;employee name&gt;</v>
      </c>
      <c r="B56" s="40">
        <v>0</v>
      </c>
      <c r="C56" s="40">
        <v>0</v>
      </c>
      <c r="D56" s="40">
        <v>0</v>
      </c>
      <c r="E56" s="40">
        <v>0</v>
      </c>
      <c r="F56" s="40">
        <v>0</v>
      </c>
      <c r="G56" s="40">
        <v>0</v>
      </c>
      <c r="H56" s="40">
        <v>0</v>
      </c>
      <c r="I56" s="40">
        <v>0</v>
      </c>
      <c r="J56" s="40">
        <v>0</v>
      </c>
      <c r="K56" s="40">
        <v>0</v>
      </c>
      <c r="L56" s="40">
        <v>0</v>
      </c>
      <c r="M56" s="40">
        <v>0</v>
      </c>
      <c r="N56" s="40">
        <v>0</v>
      </c>
      <c r="O56" s="40">
        <v>0</v>
      </c>
      <c r="P56" s="40">
        <v>0</v>
      </c>
      <c r="Q56" s="40">
        <v>0</v>
      </c>
      <c r="R56" s="40">
        <v>0</v>
      </c>
      <c r="S56" s="40">
        <v>0</v>
      </c>
      <c r="T56" s="40">
        <v>0</v>
      </c>
      <c r="U56" s="40">
        <v>0</v>
      </c>
      <c r="V56" s="40">
        <v>0</v>
      </c>
      <c r="W56" s="40">
        <v>0</v>
      </c>
      <c r="X56" s="40">
        <v>0</v>
      </c>
      <c r="Y56" s="40">
        <v>0</v>
      </c>
      <c r="Z56" s="106">
        <f t="shared" si="4"/>
        <v>0</v>
      </c>
      <c r="AA56" s="106">
        <f t="shared" si="5"/>
        <v>0</v>
      </c>
      <c r="AB56" s="40"/>
      <c r="AC56">
        <f t="shared" si="12"/>
        <v>51</v>
      </c>
      <c r="AD56" s="33">
        <f>+'Employee Compensation 24 Week'!G67</f>
        <v>0</v>
      </c>
      <c r="AE56" s="163">
        <f>IF(AB56="Yes",VLOOKUP(A56,'Prior Period FTE Calculation'!$A$10:$AK$109,36,FALSE),0)</f>
        <v>0</v>
      </c>
      <c r="AF56">
        <f>IF(AB56="Yes",VLOOKUP(A56,'Prior Period FTE Calculation'!$A$10:$AK$109,37,FALSE),0)</f>
        <v>0</v>
      </c>
      <c r="AG56">
        <f t="shared" si="6"/>
        <v>0</v>
      </c>
      <c r="AH56">
        <f t="shared" si="7"/>
        <v>0</v>
      </c>
      <c r="AI56" s="164">
        <f t="shared" si="8"/>
        <v>0</v>
      </c>
      <c r="AJ56" s="33">
        <f t="shared" si="9"/>
        <v>0</v>
      </c>
      <c r="AK56" s="33">
        <f t="shared" si="9"/>
        <v>0</v>
      </c>
      <c r="AL56" s="165">
        <f t="shared" si="10"/>
        <v>0</v>
      </c>
      <c r="AO56" s="33">
        <f t="shared" si="13"/>
        <v>0</v>
      </c>
      <c r="AP56" s="33">
        <f>AVERAGE($B56:C56)</f>
        <v>0</v>
      </c>
      <c r="AQ56" s="33">
        <f>AVERAGE($B56:D56)</f>
        <v>0</v>
      </c>
      <c r="AR56" s="33">
        <f>AVERAGE($B56:E56)</f>
        <v>0</v>
      </c>
      <c r="AS56" s="33">
        <f>AVERAGE($B56:F56)</f>
        <v>0</v>
      </c>
      <c r="AT56" s="33">
        <f>AVERAGE($B56:G56)</f>
        <v>0</v>
      </c>
      <c r="AU56" s="33">
        <f>AVERAGE($B56:H56)</f>
        <v>0</v>
      </c>
      <c r="AV56" s="33">
        <f>AVERAGE($B56:I56)</f>
        <v>0</v>
      </c>
      <c r="AW56" s="33">
        <f>AVERAGE($B56:J56)</f>
        <v>0</v>
      </c>
      <c r="AX56" s="33">
        <f>AVERAGE($B56:K56)</f>
        <v>0</v>
      </c>
      <c r="AY56" s="33">
        <f>AVERAGE($B56:L56)</f>
        <v>0</v>
      </c>
      <c r="AZ56" s="33">
        <f>AVERAGE($B56:M56)</f>
        <v>0</v>
      </c>
      <c r="BA56" s="33">
        <f>AVERAGE($B56:N56)</f>
        <v>0</v>
      </c>
      <c r="BB56" s="33">
        <f>AVERAGE($B56:O56)</f>
        <v>0</v>
      </c>
      <c r="BC56" s="33">
        <f>AVERAGE($B56:P56)</f>
        <v>0</v>
      </c>
      <c r="BD56" s="33">
        <f>AVERAGE($B56:Q56)</f>
        <v>0</v>
      </c>
      <c r="BE56" s="33">
        <f>AVERAGE($B56:R56)</f>
        <v>0</v>
      </c>
      <c r="BF56" s="33">
        <f>AVERAGE($B56:S56)</f>
        <v>0</v>
      </c>
      <c r="BG56" s="33">
        <f>AVERAGE($B56:T56)</f>
        <v>0</v>
      </c>
      <c r="BH56" s="33">
        <f>AVERAGE($B56:U56)</f>
        <v>0</v>
      </c>
      <c r="BI56" s="33">
        <f>AVERAGE($B56:V56)</f>
        <v>0</v>
      </c>
      <c r="BJ56" s="33">
        <f>AVERAGE($B56:W56)</f>
        <v>0</v>
      </c>
      <c r="BK56" s="33">
        <f>AVERAGE($B56:X56)</f>
        <v>0</v>
      </c>
      <c r="BL56" s="33">
        <f>AVERAGE($B56:Y56)</f>
        <v>0</v>
      </c>
    </row>
    <row r="57" spans="1:64" x14ac:dyDescent="0.25">
      <c r="A57" s="172" t="str">
        <f>+'Employee Compensation 24 Week'!A68</f>
        <v>&lt;employee name&gt;</v>
      </c>
      <c r="B57" s="40">
        <v>0</v>
      </c>
      <c r="C57" s="40">
        <v>0</v>
      </c>
      <c r="D57" s="40">
        <v>0</v>
      </c>
      <c r="E57" s="40">
        <v>0</v>
      </c>
      <c r="F57" s="40">
        <v>0</v>
      </c>
      <c r="G57" s="40">
        <v>0</v>
      </c>
      <c r="H57" s="40">
        <v>0</v>
      </c>
      <c r="I57" s="40">
        <v>0</v>
      </c>
      <c r="J57" s="40">
        <v>0</v>
      </c>
      <c r="K57" s="40">
        <v>0</v>
      </c>
      <c r="L57" s="40">
        <v>0</v>
      </c>
      <c r="M57" s="40">
        <v>0</v>
      </c>
      <c r="N57" s="40">
        <v>0</v>
      </c>
      <c r="O57" s="40">
        <v>0</v>
      </c>
      <c r="P57" s="40">
        <v>0</v>
      </c>
      <c r="Q57" s="40">
        <v>0</v>
      </c>
      <c r="R57" s="40">
        <v>0</v>
      </c>
      <c r="S57" s="40">
        <v>0</v>
      </c>
      <c r="T57" s="40">
        <v>0</v>
      </c>
      <c r="U57" s="40">
        <v>0</v>
      </c>
      <c r="V57" s="40">
        <v>0</v>
      </c>
      <c r="W57" s="40">
        <v>0</v>
      </c>
      <c r="X57" s="40">
        <v>0</v>
      </c>
      <c r="Y57" s="40">
        <v>0</v>
      </c>
      <c r="Z57" s="106">
        <f t="shared" si="4"/>
        <v>0</v>
      </c>
      <c r="AA57" s="106">
        <f t="shared" si="5"/>
        <v>0</v>
      </c>
      <c r="AB57" s="40"/>
      <c r="AC57">
        <f t="shared" si="12"/>
        <v>52</v>
      </c>
      <c r="AD57" s="33">
        <f>+'Employee Compensation 24 Week'!G68</f>
        <v>0</v>
      </c>
      <c r="AE57" s="163">
        <f>IF(AB57="Yes",VLOOKUP(A57,'Prior Period FTE Calculation'!$A$10:$AK$109,36,FALSE),0)</f>
        <v>0</v>
      </c>
      <c r="AF57">
        <f>IF(AB57="Yes",VLOOKUP(A57,'Prior Period FTE Calculation'!$A$10:$AK$109,37,FALSE),0)</f>
        <v>0</v>
      </c>
      <c r="AG57">
        <f t="shared" si="6"/>
        <v>0</v>
      </c>
      <c r="AH57">
        <f t="shared" si="7"/>
        <v>0</v>
      </c>
      <c r="AI57" s="164">
        <f t="shared" si="8"/>
        <v>0</v>
      </c>
      <c r="AJ57" s="33">
        <f t="shared" si="9"/>
        <v>0</v>
      </c>
      <c r="AK57" s="33">
        <f t="shared" si="9"/>
        <v>0</v>
      </c>
      <c r="AL57" s="165">
        <f t="shared" si="10"/>
        <v>0</v>
      </c>
      <c r="AO57" s="33">
        <f t="shared" si="13"/>
        <v>0</v>
      </c>
      <c r="AP57" s="33">
        <f>AVERAGE($B57:C57)</f>
        <v>0</v>
      </c>
      <c r="AQ57" s="33">
        <f>AVERAGE($B57:D57)</f>
        <v>0</v>
      </c>
      <c r="AR57" s="33">
        <f>AVERAGE($B57:E57)</f>
        <v>0</v>
      </c>
      <c r="AS57" s="33">
        <f>AVERAGE($B57:F57)</f>
        <v>0</v>
      </c>
      <c r="AT57" s="33">
        <f>AVERAGE($B57:G57)</f>
        <v>0</v>
      </c>
      <c r="AU57" s="33">
        <f>AVERAGE($B57:H57)</f>
        <v>0</v>
      </c>
      <c r="AV57" s="33">
        <f>AVERAGE($B57:I57)</f>
        <v>0</v>
      </c>
      <c r="AW57" s="33">
        <f>AVERAGE($B57:J57)</f>
        <v>0</v>
      </c>
      <c r="AX57" s="33">
        <f>AVERAGE($B57:K57)</f>
        <v>0</v>
      </c>
      <c r="AY57" s="33">
        <f>AVERAGE($B57:L57)</f>
        <v>0</v>
      </c>
      <c r="AZ57" s="33">
        <f>AVERAGE($B57:M57)</f>
        <v>0</v>
      </c>
      <c r="BA57" s="33">
        <f>AVERAGE($B57:N57)</f>
        <v>0</v>
      </c>
      <c r="BB57" s="33">
        <f>AVERAGE($B57:O57)</f>
        <v>0</v>
      </c>
      <c r="BC57" s="33">
        <f>AVERAGE($B57:P57)</f>
        <v>0</v>
      </c>
      <c r="BD57" s="33">
        <f>AVERAGE($B57:Q57)</f>
        <v>0</v>
      </c>
      <c r="BE57" s="33">
        <f>AVERAGE($B57:R57)</f>
        <v>0</v>
      </c>
      <c r="BF57" s="33">
        <f>AVERAGE($B57:S57)</f>
        <v>0</v>
      </c>
      <c r="BG57" s="33">
        <f>AVERAGE($B57:T57)</f>
        <v>0</v>
      </c>
      <c r="BH57" s="33">
        <f>AVERAGE($B57:U57)</f>
        <v>0</v>
      </c>
      <c r="BI57" s="33">
        <f>AVERAGE($B57:V57)</f>
        <v>0</v>
      </c>
      <c r="BJ57" s="33">
        <f>AVERAGE($B57:W57)</f>
        <v>0</v>
      </c>
      <c r="BK57" s="33">
        <f>AVERAGE($B57:X57)</f>
        <v>0</v>
      </c>
      <c r="BL57" s="33">
        <f>AVERAGE($B57:Y57)</f>
        <v>0</v>
      </c>
    </row>
    <row r="58" spans="1:64" x14ac:dyDescent="0.25">
      <c r="A58" s="172" t="str">
        <f>+'Employee Compensation 24 Week'!A69</f>
        <v>&lt;employee name&gt;</v>
      </c>
      <c r="B58" s="40">
        <v>0</v>
      </c>
      <c r="C58" s="40">
        <v>0</v>
      </c>
      <c r="D58" s="40">
        <v>0</v>
      </c>
      <c r="E58" s="40">
        <v>0</v>
      </c>
      <c r="F58" s="40">
        <v>0</v>
      </c>
      <c r="G58" s="40">
        <v>0</v>
      </c>
      <c r="H58" s="40">
        <v>0</v>
      </c>
      <c r="I58" s="40">
        <v>0</v>
      </c>
      <c r="J58" s="40">
        <v>0</v>
      </c>
      <c r="K58" s="40">
        <v>0</v>
      </c>
      <c r="L58" s="40">
        <v>0</v>
      </c>
      <c r="M58" s="40">
        <v>0</v>
      </c>
      <c r="N58" s="40">
        <v>0</v>
      </c>
      <c r="O58" s="40">
        <v>0</v>
      </c>
      <c r="P58" s="40">
        <v>0</v>
      </c>
      <c r="Q58" s="40">
        <v>0</v>
      </c>
      <c r="R58" s="40">
        <v>0</v>
      </c>
      <c r="S58" s="40">
        <v>0</v>
      </c>
      <c r="T58" s="40">
        <v>0</v>
      </c>
      <c r="U58" s="40">
        <v>0</v>
      </c>
      <c r="V58" s="40">
        <v>0</v>
      </c>
      <c r="W58" s="40">
        <v>0</v>
      </c>
      <c r="X58" s="40">
        <v>0</v>
      </c>
      <c r="Y58" s="40">
        <v>0</v>
      </c>
      <c r="Z58" s="106">
        <f t="shared" si="4"/>
        <v>0</v>
      </c>
      <c r="AA58" s="106">
        <f t="shared" si="5"/>
        <v>0</v>
      </c>
      <c r="AB58" s="40"/>
      <c r="AC58">
        <f t="shared" si="12"/>
        <v>53</v>
      </c>
      <c r="AD58" s="33">
        <f>+'Employee Compensation 24 Week'!G69</f>
        <v>0</v>
      </c>
      <c r="AE58" s="163">
        <f>IF(AB58="Yes",VLOOKUP(A58,'Prior Period FTE Calculation'!$A$10:$AK$109,36,FALSE),0)</f>
        <v>0</v>
      </c>
      <c r="AF58">
        <f>IF(AB58="Yes",VLOOKUP(A58,'Prior Period FTE Calculation'!$A$10:$AK$109,37,FALSE),0)</f>
        <v>0</v>
      </c>
      <c r="AG58">
        <f t="shared" si="6"/>
        <v>0</v>
      </c>
      <c r="AH58">
        <f t="shared" si="7"/>
        <v>0</v>
      </c>
      <c r="AI58" s="164">
        <f t="shared" si="8"/>
        <v>0</v>
      </c>
      <c r="AJ58" s="33">
        <f t="shared" si="9"/>
        <v>0</v>
      </c>
      <c r="AK58" s="33">
        <f t="shared" si="9"/>
        <v>0</v>
      </c>
      <c r="AL58" s="165">
        <f t="shared" si="10"/>
        <v>0</v>
      </c>
      <c r="AO58" s="33">
        <f t="shared" si="13"/>
        <v>0</v>
      </c>
      <c r="AP58" s="33">
        <f>AVERAGE($B58:C58)</f>
        <v>0</v>
      </c>
      <c r="AQ58" s="33">
        <f>AVERAGE($B58:D58)</f>
        <v>0</v>
      </c>
      <c r="AR58" s="33">
        <f>AVERAGE($B58:E58)</f>
        <v>0</v>
      </c>
      <c r="AS58" s="33">
        <f>AVERAGE($B58:F58)</f>
        <v>0</v>
      </c>
      <c r="AT58" s="33">
        <f>AVERAGE($B58:G58)</f>
        <v>0</v>
      </c>
      <c r="AU58" s="33">
        <f>AVERAGE($B58:H58)</f>
        <v>0</v>
      </c>
      <c r="AV58" s="33">
        <f>AVERAGE($B58:I58)</f>
        <v>0</v>
      </c>
      <c r="AW58" s="33">
        <f>AVERAGE($B58:J58)</f>
        <v>0</v>
      </c>
      <c r="AX58" s="33">
        <f>AVERAGE($B58:K58)</f>
        <v>0</v>
      </c>
      <c r="AY58" s="33">
        <f>AVERAGE($B58:L58)</f>
        <v>0</v>
      </c>
      <c r="AZ58" s="33">
        <f>AVERAGE($B58:M58)</f>
        <v>0</v>
      </c>
      <c r="BA58" s="33">
        <f>AVERAGE($B58:N58)</f>
        <v>0</v>
      </c>
      <c r="BB58" s="33">
        <f>AVERAGE($B58:O58)</f>
        <v>0</v>
      </c>
      <c r="BC58" s="33">
        <f>AVERAGE($B58:P58)</f>
        <v>0</v>
      </c>
      <c r="BD58" s="33">
        <f>AVERAGE($B58:Q58)</f>
        <v>0</v>
      </c>
      <c r="BE58" s="33">
        <f>AVERAGE($B58:R58)</f>
        <v>0</v>
      </c>
      <c r="BF58" s="33">
        <f>AVERAGE($B58:S58)</f>
        <v>0</v>
      </c>
      <c r="BG58" s="33">
        <f>AVERAGE($B58:T58)</f>
        <v>0</v>
      </c>
      <c r="BH58" s="33">
        <f>AVERAGE($B58:U58)</f>
        <v>0</v>
      </c>
      <c r="BI58" s="33">
        <f>AVERAGE($B58:V58)</f>
        <v>0</v>
      </c>
      <c r="BJ58" s="33">
        <f>AVERAGE($B58:W58)</f>
        <v>0</v>
      </c>
      <c r="BK58" s="33">
        <f>AVERAGE($B58:X58)</f>
        <v>0</v>
      </c>
      <c r="BL58" s="33">
        <f>AVERAGE($B58:Y58)</f>
        <v>0</v>
      </c>
    </row>
    <row r="59" spans="1:64" x14ac:dyDescent="0.25">
      <c r="A59" s="172" t="str">
        <f>+'Employee Compensation 24 Week'!A70</f>
        <v>&lt;employee name&gt;</v>
      </c>
      <c r="B59" s="40">
        <v>0</v>
      </c>
      <c r="C59" s="40">
        <v>0</v>
      </c>
      <c r="D59" s="40">
        <v>0</v>
      </c>
      <c r="E59" s="40">
        <v>0</v>
      </c>
      <c r="F59" s="40">
        <v>0</v>
      </c>
      <c r="G59" s="40">
        <v>0</v>
      </c>
      <c r="H59" s="40">
        <v>0</v>
      </c>
      <c r="I59" s="40">
        <v>0</v>
      </c>
      <c r="J59" s="40">
        <v>0</v>
      </c>
      <c r="K59" s="40">
        <v>0</v>
      </c>
      <c r="L59" s="40">
        <v>0</v>
      </c>
      <c r="M59" s="40">
        <v>0</v>
      </c>
      <c r="N59" s="40">
        <v>0</v>
      </c>
      <c r="O59" s="40">
        <v>0</v>
      </c>
      <c r="P59" s="40">
        <v>0</v>
      </c>
      <c r="Q59" s="40">
        <v>0</v>
      </c>
      <c r="R59" s="40">
        <v>0</v>
      </c>
      <c r="S59" s="40">
        <v>0</v>
      </c>
      <c r="T59" s="40">
        <v>0</v>
      </c>
      <c r="U59" s="40">
        <v>0</v>
      </c>
      <c r="V59" s="40">
        <v>0</v>
      </c>
      <c r="W59" s="40">
        <v>0</v>
      </c>
      <c r="X59" s="40">
        <v>0</v>
      </c>
      <c r="Y59" s="40">
        <v>0</v>
      </c>
      <c r="Z59" s="106">
        <f t="shared" si="4"/>
        <v>0</v>
      </c>
      <c r="AA59" s="106">
        <f t="shared" si="5"/>
        <v>0</v>
      </c>
      <c r="AB59" s="40"/>
      <c r="AC59">
        <f t="shared" si="12"/>
        <v>54</v>
      </c>
      <c r="AD59" s="33">
        <f>+'Employee Compensation 24 Week'!G70</f>
        <v>0</v>
      </c>
      <c r="AE59" s="163">
        <f>IF(AB59="Yes",VLOOKUP(A59,'Prior Period FTE Calculation'!$A$10:$AK$109,36,FALSE),0)</f>
        <v>0</v>
      </c>
      <c r="AF59">
        <f>IF(AB59="Yes",VLOOKUP(A59,'Prior Period FTE Calculation'!$A$10:$AK$109,37,FALSE),0)</f>
        <v>0</v>
      </c>
      <c r="AG59">
        <f t="shared" si="6"/>
        <v>0</v>
      </c>
      <c r="AH59">
        <f t="shared" si="7"/>
        <v>0</v>
      </c>
      <c r="AI59" s="164">
        <f t="shared" si="8"/>
        <v>0</v>
      </c>
      <c r="AJ59" s="33">
        <f t="shared" si="9"/>
        <v>0</v>
      </c>
      <c r="AK59" s="33">
        <f t="shared" si="9"/>
        <v>0</v>
      </c>
      <c r="AL59" s="165">
        <f t="shared" si="10"/>
        <v>0</v>
      </c>
      <c r="AO59" s="33">
        <f t="shared" si="13"/>
        <v>0</v>
      </c>
      <c r="AP59" s="33">
        <f>AVERAGE($B59:C59)</f>
        <v>0</v>
      </c>
      <c r="AQ59" s="33">
        <f>AVERAGE($B59:D59)</f>
        <v>0</v>
      </c>
      <c r="AR59" s="33">
        <f>AVERAGE($B59:E59)</f>
        <v>0</v>
      </c>
      <c r="AS59" s="33">
        <f>AVERAGE($B59:F59)</f>
        <v>0</v>
      </c>
      <c r="AT59" s="33">
        <f>AVERAGE($B59:G59)</f>
        <v>0</v>
      </c>
      <c r="AU59" s="33">
        <f>AVERAGE($B59:H59)</f>
        <v>0</v>
      </c>
      <c r="AV59" s="33">
        <f>AVERAGE($B59:I59)</f>
        <v>0</v>
      </c>
      <c r="AW59" s="33">
        <f>AVERAGE($B59:J59)</f>
        <v>0</v>
      </c>
      <c r="AX59" s="33">
        <f>AVERAGE($B59:K59)</f>
        <v>0</v>
      </c>
      <c r="AY59" s="33">
        <f>AVERAGE($B59:L59)</f>
        <v>0</v>
      </c>
      <c r="AZ59" s="33">
        <f>AVERAGE($B59:M59)</f>
        <v>0</v>
      </c>
      <c r="BA59" s="33">
        <f>AVERAGE($B59:N59)</f>
        <v>0</v>
      </c>
      <c r="BB59" s="33">
        <f>AVERAGE($B59:O59)</f>
        <v>0</v>
      </c>
      <c r="BC59" s="33">
        <f>AVERAGE($B59:P59)</f>
        <v>0</v>
      </c>
      <c r="BD59" s="33">
        <f>AVERAGE($B59:Q59)</f>
        <v>0</v>
      </c>
      <c r="BE59" s="33">
        <f>AVERAGE($B59:R59)</f>
        <v>0</v>
      </c>
      <c r="BF59" s="33">
        <f>AVERAGE($B59:S59)</f>
        <v>0</v>
      </c>
      <c r="BG59" s="33">
        <f>AVERAGE($B59:T59)</f>
        <v>0</v>
      </c>
      <c r="BH59" s="33">
        <f>AVERAGE($B59:U59)</f>
        <v>0</v>
      </c>
      <c r="BI59" s="33">
        <f>AVERAGE($B59:V59)</f>
        <v>0</v>
      </c>
      <c r="BJ59" s="33">
        <f>AVERAGE($B59:W59)</f>
        <v>0</v>
      </c>
      <c r="BK59" s="33">
        <f>AVERAGE($B59:X59)</f>
        <v>0</v>
      </c>
      <c r="BL59" s="33">
        <f>AVERAGE($B59:Y59)</f>
        <v>0</v>
      </c>
    </row>
    <row r="60" spans="1:64" x14ac:dyDescent="0.25">
      <c r="A60" s="172" t="str">
        <f>+'Employee Compensation 24 Week'!A71</f>
        <v>&lt;employee name&gt;</v>
      </c>
      <c r="B60" s="40">
        <v>0</v>
      </c>
      <c r="C60" s="40">
        <v>0</v>
      </c>
      <c r="D60" s="40">
        <v>0</v>
      </c>
      <c r="E60" s="40">
        <v>0</v>
      </c>
      <c r="F60" s="40">
        <v>0</v>
      </c>
      <c r="G60" s="40">
        <v>0</v>
      </c>
      <c r="H60" s="40">
        <v>0</v>
      </c>
      <c r="I60" s="40">
        <v>0</v>
      </c>
      <c r="J60" s="40">
        <v>0</v>
      </c>
      <c r="K60" s="40">
        <v>0</v>
      </c>
      <c r="L60" s="40">
        <v>0</v>
      </c>
      <c r="M60" s="40">
        <v>0</v>
      </c>
      <c r="N60" s="40">
        <v>0</v>
      </c>
      <c r="O60" s="40">
        <v>0</v>
      </c>
      <c r="P60" s="40">
        <v>0</v>
      </c>
      <c r="Q60" s="40">
        <v>0</v>
      </c>
      <c r="R60" s="40">
        <v>0</v>
      </c>
      <c r="S60" s="40">
        <v>0</v>
      </c>
      <c r="T60" s="40">
        <v>0</v>
      </c>
      <c r="U60" s="40">
        <v>0</v>
      </c>
      <c r="V60" s="40">
        <v>0</v>
      </c>
      <c r="W60" s="40">
        <v>0</v>
      </c>
      <c r="X60" s="40">
        <v>0</v>
      </c>
      <c r="Y60" s="40">
        <v>0</v>
      </c>
      <c r="Z60" s="106">
        <f t="shared" si="4"/>
        <v>0</v>
      </c>
      <c r="AA60" s="106">
        <f t="shared" si="5"/>
        <v>0</v>
      </c>
      <c r="AB60" s="40"/>
      <c r="AC60">
        <f t="shared" si="12"/>
        <v>55</v>
      </c>
      <c r="AD60" s="33">
        <f>+'Employee Compensation 24 Week'!G71</f>
        <v>0</v>
      </c>
      <c r="AE60" s="163">
        <f>IF(AB60="Yes",VLOOKUP(A60,'Prior Period FTE Calculation'!$A$10:$AK$109,36,FALSE),0)</f>
        <v>0</v>
      </c>
      <c r="AF60">
        <f>IF(AB60="Yes",VLOOKUP(A60,'Prior Period FTE Calculation'!$A$10:$AK$109,37,FALSE),0)</f>
        <v>0</v>
      </c>
      <c r="AG60">
        <f t="shared" si="6"/>
        <v>0</v>
      </c>
      <c r="AH60">
        <f t="shared" si="7"/>
        <v>0</v>
      </c>
      <c r="AI60" s="164">
        <f t="shared" si="8"/>
        <v>0</v>
      </c>
      <c r="AJ60" s="33">
        <f t="shared" si="9"/>
        <v>0</v>
      </c>
      <c r="AK60" s="33">
        <f t="shared" si="9"/>
        <v>0</v>
      </c>
      <c r="AL60" s="165">
        <f t="shared" si="10"/>
        <v>0</v>
      </c>
      <c r="AO60" s="33">
        <f t="shared" si="13"/>
        <v>0</v>
      </c>
      <c r="AP60" s="33">
        <f>AVERAGE($B60:C60)</f>
        <v>0</v>
      </c>
      <c r="AQ60" s="33">
        <f>AVERAGE($B60:D60)</f>
        <v>0</v>
      </c>
      <c r="AR60" s="33">
        <f>AVERAGE($B60:E60)</f>
        <v>0</v>
      </c>
      <c r="AS60" s="33">
        <f>AVERAGE($B60:F60)</f>
        <v>0</v>
      </c>
      <c r="AT60" s="33">
        <f>AVERAGE($B60:G60)</f>
        <v>0</v>
      </c>
      <c r="AU60" s="33">
        <f>AVERAGE($B60:H60)</f>
        <v>0</v>
      </c>
      <c r="AV60" s="33">
        <f>AVERAGE($B60:I60)</f>
        <v>0</v>
      </c>
      <c r="AW60" s="33">
        <f>AVERAGE($B60:J60)</f>
        <v>0</v>
      </c>
      <c r="AX60" s="33">
        <f>AVERAGE($B60:K60)</f>
        <v>0</v>
      </c>
      <c r="AY60" s="33">
        <f>AVERAGE($B60:L60)</f>
        <v>0</v>
      </c>
      <c r="AZ60" s="33">
        <f>AVERAGE($B60:M60)</f>
        <v>0</v>
      </c>
      <c r="BA60" s="33">
        <f>AVERAGE($B60:N60)</f>
        <v>0</v>
      </c>
      <c r="BB60" s="33">
        <f>AVERAGE($B60:O60)</f>
        <v>0</v>
      </c>
      <c r="BC60" s="33">
        <f>AVERAGE($B60:P60)</f>
        <v>0</v>
      </c>
      <c r="BD60" s="33">
        <f>AVERAGE($B60:Q60)</f>
        <v>0</v>
      </c>
      <c r="BE60" s="33">
        <f>AVERAGE($B60:R60)</f>
        <v>0</v>
      </c>
      <c r="BF60" s="33">
        <f>AVERAGE($B60:S60)</f>
        <v>0</v>
      </c>
      <c r="BG60" s="33">
        <f>AVERAGE($B60:T60)</f>
        <v>0</v>
      </c>
      <c r="BH60" s="33">
        <f>AVERAGE($B60:U60)</f>
        <v>0</v>
      </c>
      <c r="BI60" s="33">
        <f>AVERAGE($B60:V60)</f>
        <v>0</v>
      </c>
      <c r="BJ60" s="33">
        <f>AVERAGE($B60:W60)</f>
        <v>0</v>
      </c>
      <c r="BK60" s="33">
        <f>AVERAGE($B60:X60)</f>
        <v>0</v>
      </c>
      <c r="BL60" s="33">
        <f>AVERAGE($B60:Y60)</f>
        <v>0</v>
      </c>
    </row>
    <row r="61" spans="1:64" x14ac:dyDescent="0.25">
      <c r="A61" s="172" t="str">
        <f>+'Employee Compensation 24 Week'!A72</f>
        <v>&lt;employee name&gt;</v>
      </c>
      <c r="B61" s="40">
        <v>0</v>
      </c>
      <c r="C61" s="40">
        <v>0</v>
      </c>
      <c r="D61" s="40">
        <v>0</v>
      </c>
      <c r="E61" s="40">
        <v>0</v>
      </c>
      <c r="F61" s="40">
        <v>0</v>
      </c>
      <c r="G61" s="40">
        <v>0</v>
      </c>
      <c r="H61" s="40">
        <v>0</v>
      </c>
      <c r="I61" s="40">
        <v>0</v>
      </c>
      <c r="J61" s="40">
        <v>0</v>
      </c>
      <c r="K61" s="40">
        <v>0</v>
      </c>
      <c r="L61" s="40">
        <v>0</v>
      </c>
      <c r="M61" s="40">
        <v>0</v>
      </c>
      <c r="N61" s="40">
        <v>0</v>
      </c>
      <c r="O61" s="40">
        <v>0</v>
      </c>
      <c r="P61" s="40">
        <v>0</v>
      </c>
      <c r="Q61" s="40">
        <v>0</v>
      </c>
      <c r="R61" s="40">
        <v>0</v>
      </c>
      <c r="S61" s="40">
        <v>0</v>
      </c>
      <c r="T61" s="40">
        <v>0</v>
      </c>
      <c r="U61" s="40">
        <v>0</v>
      </c>
      <c r="V61" s="40">
        <v>0</v>
      </c>
      <c r="W61" s="40">
        <v>0</v>
      </c>
      <c r="X61" s="40">
        <v>0</v>
      </c>
      <c r="Y61" s="40">
        <v>0</v>
      </c>
      <c r="Z61" s="106">
        <f t="shared" si="4"/>
        <v>0</v>
      </c>
      <c r="AA61" s="106">
        <f t="shared" si="5"/>
        <v>0</v>
      </c>
      <c r="AB61" s="40"/>
      <c r="AC61">
        <f t="shared" si="12"/>
        <v>56</v>
      </c>
      <c r="AD61" s="33">
        <f>+'Employee Compensation 24 Week'!G72</f>
        <v>0</v>
      </c>
      <c r="AE61" s="163">
        <f>IF(AB61="Yes",VLOOKUP(A61,'Prior Period FTE Calculation'!$A$10:$AK$109,36,FALSE),0)</f>
        <v>0</v>
      </c>
      <c r="AF61">
        <f>IF(AB61="Yes",VLOOKUP(A61,'Prior Period FTE Calculation'!$A$10:$AK$109,37,FALSE),0)</f>
        <v>0</v>
      </c>
      <c r="AG61">
        <f t="shared" si="6"/>
        <v>0</v>
      </c>
      <c r="AH61">
        <f t="shared" si="7"/>
        <v>0</v>
      </c>
      <c r="AI61" s="164">
        <f t="shared" si="8"/>
        <v>0</v>
      </c>
      <c r="AJ61" s="33">
        <f t="shared" si="9"/>
        <v>0</v>
      </c>
      <c r="AK61" s="33">
        <f t="shared" si="9"/>
        <v>0</v>
      </c>
      <c r="AL61" s="165">
        <f t="shared" si="10"/>
        <v>0</v>
      </c>
      <c r="AO61" s="33">
        <f t="shared" si="13"/>
        <v>0</v>
      </c>
      <c r="AP61" s="33">
        <f>AVERAGE($B61:C61)</f>
        <v>0</v>
      </c>
      <c r="AQ61" s="33">
        <f>AVERAGE($B61:D61)</f>
        <v>0</v>
      </c>
      <c r="AR61" s="33">
        <f>AVERAGE($B61:E61)</f>
        <v>0</v>
      </c>
      <c r="AS61" s="33">
        <f>AVERAGE($B61:F61)</f>
        <v>0</v>
      </c>
      <c r="AT61" s="33">
        <f>AVERAGE($B61:G61)</f>
        <v>0</v>
      </c>
      <c r="AU61" s="33">
        <f>AVERAGE($B61:H61)</f>
        <v>0</v>
      </c>
      <c r="AV61" s="33">
        <f>AVERAGE($B61:I61)</f>
        <v>0</v>
      </c>
      <c r="AW61" s="33">
        <f>AVERAGE($B61:J61)</f>
        <v>0</v>
      </c>
      <c r="AX61" s="33">
        <f>AVERAGE($B61:K61)</f>
        <v>0</v>
      </c>
      <c r="AY61" s="33">
        <f>AVERAGE($B61:L61)</f>
        <v>0</v>
      </c>
      <c r="AZ61" s="33">
        <f>AVERAGE($B61:M61)</f>
        <v>0</v>
      </c>
      <c r="BA61" s="33">
        <f>AVERAGE($B61:N61)</f>
        <v>0</v>
      </c>
      <c r="BB61" s="33">
        <f>AVERAGE($B61:O61)</f>
        <v>0</v>
      </c>
      <c r="BC61" s="33">
        <f>AVERAGE($B61:P61)</f>
        <v>0</v>
      </c>
      <c r="BD61" s="33">
        <f>AVERAGE($B61:Q61)</f>
        <v>0</v>
      </c>
      <c r="BE61" s="33">
        <f>AVERAGE($B61:R61)</f>
        <v>0</v>
      </c>
      <c r="BF61" s="33">
        <f>AVERAGE($B61:S61)</f>
        <v>0</v>
      </c>
      <c r="BG61" s="33">
        <f>AVERAGE($B61:T61)</f>
        <v>0</v>
      </c>
      <c r="BH61" s="33">
        <f>AVERAGE($B61:U61)</f>
        <v>0</v>
      </c>
      <c r="BI61" s="33">
        <f>AVERAGE($B61:V61)</f>
        <v>0</v>
      </c>
      <c r="BJ61" s="33">
        <f>AVERAGE($B61:W61)</f>
        <v>0</v>
      </c>
      <c r="BK61" s="33">
        <f>AVERAGE($B61:X61)</f>
        <v>0</v>
      </c>
      <c r="BL61" s="33">
        <f>AVERAGE($B61:Y61)</f>
        <v>0</v>
      </c>
    </row>
    <row r="62" spans="1:64" x14ac:dyDescent="0.25">
      <c r="A62" s="172" t="str">
        <f>+'Employee Compensation 24 Week'!A73</f>
        <v>&lt;employee name&gt;</v>
      </c>
      <c r="B62" s="40">
        <v>0</v>
      </c>
      <c r="C62" s="40">
        <v>0</v>
      </c>
      <c r="D62" s="40">
        <v>0</v>
      </c>
      <c r="E62" s="40">
        <v>0</v>
      </c>
      <c r="F62" s="40">
        <v>0</v>
      </c>
      <c r="G62" s="40">
        <v>0</v>
      </c>
      <c r="H62" s="40">
        <v>0</v>
      </c>
      <c r="I62" s="40">
        <v>0</v>
      </c>
      <c r="J62" s="40">
        <v>0</v>
      </c>
      <c r="K62" s="40">
        <v>0</v>
      </c>
      <c r="L62" s="40">
        <v>0</v>
      </c>
      <c r="M62" s="40">
        <v>0</v>
      </c>
      <c r="N62" s="40">
        <v>0</v>
      </c>
      <c r="O62" s="40">
        <v>0</v>
      </c>
      <c r="P62" s="40">
        <v>0</v>
      </c>
      <c r="Q62" s="40">
        <v>0</v>
      </c>
      <c r="R62" s="40">
        <v>0</v>
      </c>
      <c r="S62" s="40">
        <v>0</v>
      </c>
      <c r="T62" s="40">
        <v>0</v>
      </c>
      <c r="U62" s="40">
        <v>0</v>
      </c>
      <c r="V62" s="40">
        <v>0</v>
      </c>
      <c r="W62" s="40">
        <v>0</v>
      </c>
      <c r="X62" s="40">
        <v>0</v>
      </c>
      <c r="Y62" s="40">
        <v>0</v>
      </c>
      <c r="Z62" s="106">
        <f t="shared" si="4"/>
        <v>0</v>
      </c>
      <c r="AA62" s="106">
        <f t="shared" si="5"/>
        <v>0</v>
      </c>
      <c r="AB62" s="40"/>
      <c r="AC62">
        <f t="shared" si="12"/>
        <v>57</v>
      </c>
      <c r="AD62" s="33">
        <f>+'Employee Compensation 24 Week'!G73</f>
        <v>0</v>
      </c>
      <c r="AE62" s="163">
        <f>IF(AB62="Yes",VLOOKUP(A62,'Prior Period FTE Calculation'!$A$10:$AK$109,36,FALSE),0)</f>
        <v>0</v>
      </c>
      <c r="AF62">
        <f>IF(AB62="Yes",VLOOKUP(A62,'Prior Period FTE Calculation'!$A$10:$AK$109,37,FALSE),0)</f>
        <v>0</v>
      </c>
      <c r="AG62">
        <f t="shared" si="6"/>
        <v>0</v>
      </c>
      <c r="AH62">
        <f t="shared" si="7"/>
        <v>0</v>
      </c>
      <c r="AI62" s="164">
        <f t="shared" si="8"/>
        <v>0</v>
      </c>
      <c r="AJ62" s="33">
        <f t="shared" si="9"/>
        <v>0</v>
      </c>
      <c r="AK62" s="33">
        <f t="shared" si="9"/>
        <v>0</v>
      </c>
      <c r="AL62" s="165">
        <f t="shared" si="10"/>
        <v>0</v>
      </c>
      <c r="AO62" s="33">
        <f t="shared" si="13"/>
        <v>0</v>
      </c>
      <c r="AP62" s="33">
        <f>AVERAGE($B62:C62)</f>
        <v>0</v>
      </c>
      <c r="AQ62" s="33">
        <f>AVERAGE($B62:D62)</f>
        <v>0</v>
      </c>
      <c r="AR62" s="33">
        <f>AVERAGE($B62:E62)</f>
        <v>0</v>
      </c>
      <c r="AS62" s="33">
        <f>AVERAGE($B62:F62)</f>
        <v>0</v>
      </c>
      <c r="AT62" s="33">
        <f>AVERAGE($B62:G62)</f>
        <v>0</v>
      </c>
      <c r="AU62" s="33">
        <f>AVERAGE($B62:H62)</f>
        <v>0</v>
      </c>
      <c r="AV62" s="33">
        <f>AVERAGE($B62:I62)</f>
        <v>0</v>
      </c>
      <c r="AW62" s="33">
        <f>AVERAGE($B62:J62)</f>
        <v>0</v>
      </c>
      <c r="AX62" s="33">
        <f>AVERAGE($B62:K62)</f>
        <v>0</v>
      </c>
      <c r="AY62" s="33">
        <f>AVERAGE($B62:L62)</f>
        <v>0</v>
      </c>
      <c r="AZ62" s="33">
        <f>AVERAGE($B62:M62)</f>
        <v>0</v>
      </c>
      <c r="BA62" s="33">
        <f>AVERAGE($B62:N62)</f>
        <v>0</v>
      </c>
      <c r="BB62" s="33">
        <f>AVERAGE($B62:O62)</f>
        <v>0</v>
      </c>
      <c r="BC62" s="33">
        <f>AVERAGE($B62:P62)</f>
        <v>0</v>
      </c>
      <c r="BD62" s="33">
        <f>AVERAGE($B62:Q62)</f>
        <v>0</v>
      </c>
      <c r="BE62" s="33">
        <f>AVERAGE($B62:R62)</f>
        <v>0</v>
      </c>
      <c r="BF62" s="33">
        <f>AVERAGE($B62:S62)</f>
        <v>0</v>
      </c>
      <c r="BG62" s="33">
        <f>AVERAGE($B62:T62)</f>
        <v>0</v>
      </c>
      <c r="BH62" s="33">
        <f>AVERAGE($B62:U62)</f>
        <v>0</v>
      </c>
      <c r="BI62" s="33">
        <f>AVERAGE($B62:V62)</f>
        <v>0</v>
      </c>
      <c r="BJ62" s="33">
        <f>AVERAGE($B62:W62)</f>
        <v>0</v>
      </c>
      <c r="BK62" s="33">
        <f>AVERAGE($B62:X62)</f>
        <v>0</v>
      </c>
      <c r="BL62" s="33">
        <f>AVERAGE($B62:Y62)</f>
        <v>0</v>
      </c>
    </row>
    <row r="63" spans="1:64" x14ac:dyDescent="0.25">
      <c r="A63" s="172" t="str">
        <f>+'Employee Compensation 24 Week'!A74</f>
        <v>&lt;employee name&gt;</v>
      </c>
      <c r="B63" s="40">
        <v>0</v>
      </c>
      <c r="C63" s="40">
        <v>0</v>
      </c>
      <c r="D63" s="40">
        <v>0</v>
      </c>
      <c r="E63" s="40">
        <v>0</v>
      </c>
      <c r="F63" s="40">
        <v>0</v>
      </c>
      <c r="G63" s="40">
        <v>0</v>
      </c>
      <c r="H63" s="40">
        <v>0</v>
      </c>
      <c r="I63" s="40">
        <v>0</v>
      </c>
      <c r="J63" s="40">
        <v>0</v>
      </c>
      <c r="K63" s="40">
        <v>0</v>
      </c>
      <c r="L63" s="40">
        <v>0</v>
      </c>
      <c r="M63" s="40">
        <v>0</v>
      </c>
      <c r="N63" s="40">
        <v>0</v>
      </c>
      <c r="O63" s="40">
        <v>0</v>
      </c>
      <c r="P63" s="40">
        <v>0</v>
      </c>
      <c r="Q63" s="40">
        <v>0</v>
      </c>
      <c r="R63" s="40">
        <v>0</v>
      </c>
      <c r="S63" s="40">
        <v>0</v>
      </c>
      <c r="T63" s="40">
        <v>0</v>
      </c>
      <c r="U63" s="40">
        <v>0</v>
      </c>
      <c r="V63" s="40">
        <v>0</v>
      </c>
      <c r="W63" s="40">
        <v>0</v>
      </c>
      <c r="X63" s="40">
        <v>0</v>
      </c>
      <c r="Y63" s="40">
        <v>0</v>
      </c>
      <c r="Z63" s="106">
        <f t="shared" si="4"/>
        <v>0</v>
      </c>
      <c r="AA63" s="106">
        <f t="shared" si="5"/>
        <v>0</v>
      </c>
      <c r="AB63" s="40"/>
      <c r="AC63">
        <f t="shared" si="12"/>
        <v>58</v>
      </c>
      <c r="AD63" s="33">
        <f>+'Employee Compensation 24 Week'!G74</f>
        <v>0</v>
      </c>
      <c r="AE63" s="163">
        <f>IF(AB63="Yes",VLOOKUP(A63,'Prior Period FTE Calculation'!$A$10:$AK$109,36,FALSE),0)</f>
        <v>0</v>
      </c>
      <c r="AF63">
        <f>IF(AB63="Yes",VLOOKUP(A63,'Prior Period FTE Calculation'!$A$10:$AK$109,37,FALSE),0)</f>
        <v>0</v>
      </c>
      <c r="AG63">
        <f t="shared" si="6"/>
        <v>0</v>
      </c>
      <c r="AH63">
        <f t="shared" si="7"/>
        <v>0</v>
      </c>
      <c r="AI63" s="164">
        <f t="shared" si="8"/>
        <v>0</v>
      </c>
      <c r="AJ63" s="33">
        <f t="shared" si="9"/>
        <v>0</v>
      </c>
      <c r="AK63" s="33">
        <f t="shared" si="9"/>
        <v>0</v>
      </c>
      <c r="AL63" s="165">
        <f t="shared" si="10"/>
        <v>0</v>
      </c>
      <c r="AO63" s="33">
        <f t="shared" si="13"/>
        <v>0</v>
      </c>
      <c r="AP63" s="33">
        <f>AVERAGE($B63:C63)</f>
        <v>0</v>
      </c>
      <c r="AQ63" s="33">
        <f>AVERAGE($B63:D63)</f>
        <v>0</v>
      </c>
      <c r="AR63" s="33">
        <f>AVERAGE($B63:E63)</f>
        <v>0</v>
      </c>
      <c r="AS63" s="33">
        <f>AVERAGE($B63:F63)</f>
        <v>0</v>
      </c>
      <c r="AT63" s="33">
        <f>AVERAGE($B63:G63)</f>
        <v>0</v>
      </c>
      <c r="AU63" s="33">
        <f>AVERAGE($B63:H63)</f>
        <v>0</v>
      </c>
      <c r="AV63" s="33">
        <f>AVERAGE($B63:I63)</f>
        <v>0</v>
      </c>
      <c r="AW63" s="33">
        <f>AVERAGE($B63:J63)</f>
        <v>0</v>
      </c>
      <c r="AX63" s="33">
        <f>AVERAGE($B63:K63)</f>
        <v>0</v>
      </c>
      <c r="AY63" s="33">
        <f>AVERAGE($B63:L63)</f>
        <v>0</v>
      </c>
      <c r="AZ63" s="33">
        <f>AVERAGE($B63:M63)</f>
        <v>0</v>
      </c>
      <c r="BA63" s="33">
        <f>AVERAGE($B63:N63)</f>
        <v>0</v>
      </c>
      <c r="BB63" s="33">
        <f>AVERAGE($B63:O63)</f>
        <v>0</v>
      </c>
      <c r="BC63" s="33">
        <f>AVERAGE($B63:P63)</f>
        <v>0</v>
      </c>
      <c r="BD63" s="33">
        <f>AVERAGE($B63:Q63)</f>
        <v>0</v>
      </c>
      <c r="BE63" s="33">
        <f>AVERAGE($B63:R63)</f>
        <v>0</v>
      </c>
      <c r="BF63" s="33">
        <f>AVERAGE($B63:S63)</f>
        <v>0</v>
      </c>
      <c r="BG63" s="33">
        <f>AVERAGE($B63:T63)</f>
        <v>0</v>
      </c>
      <c r="BH63" s="33">
        <f>AVERAGE($B63:U63)</f>
        <v>0</v>
      </c>
      <c r="BI63" s="33">
        <f>AVERAGE($B63:V63)</f>
        <v>0</v>
      </c>
      <c r="BJ63" s="33">
        <f>AVERAGE($B63:W63)</f>
        <v>0</v>
      </c>
      <c r="BK63" s="33">
        <f>AVERAGE($B63:X63)</f>
        <v>0</v>
      </c>
      <c r="BL63" s="33">
        <f>AVERAGE($B63:Y63)</f>
        <v>0</v>
      </c>
    </row>
    <row r="64" spans="1:64" x14ac:dyDescent="0.25">
      <c r="A64" s="172" t="str">
        <f>+'Employee Compensation 24 Week'!A75</f>
        <v>&lt;employee name&gt;</v>
      </c>
      <c r="B64" s="40">
        <v>0</v>
      </c>
      <c r="C64" s="40">
        <v>0</v>
      </c>
      <c r="D64" s="40">
        <v>0</v>
      </c>
      <c r="E64" s="40">
        <v>0</v>
      </c>
      <c r="F64" s="40">
        <v>0</v>
      </c>
      <c r="G64" s="40">
        <v>0</v>
      </c>
      <c r="H64" s="40">
        <v>0</v>
      </c>
      <c r="I64" s="40">
        <v>0</v>
      </c>
      <c r="J64" s="40">
        <v>0</v>
      </c>
      <c r="K64" s="40">
        <v>0</v>
      </c>
      <c r="L64" s="40">
        <v>0</v>
      </c>
      <c r="M64" s="40">
        <v>0</v>
      </c>
      <c r="N64" s="40">
        <v>0</v>
      </c>
      <c r="O64" s="40">
        <v>0</v>
      </c>
      <c r="P64" s="40">
        <v>0</v>
      </c>
      <c r="Q64" s="40">
        <v>0</v>
      </c>
      <c r="R64" s="40">
        <v>0</v>
      </c>
      <c r="S64" s="40">
        <v>0</v>
      </c>
      <c r="T64" s="40">
        <v>0</v>
      </c>
      <c r="U64" s="40">
        <v>0</v>
      </c>
      <c r="V64" s="40">
        <v>0</v>
      </c>
      <c r="W64" s="40">
        <v>0</v>
      </c>
      <c r="X64" s="40">
        <v>0</v>
      </c>
      <c r="Y64" s="40">
        <v>0</v>
      </c>
      <c r="Z64" s="106">
        <f t="shared" si="4"/>
        <v>0</v>
      </c>
      <c r="AA64" s="106">
        <f t="shared" si="5"/>
        <v>0</v>
      </c>
      <c r="AB64" s="40"/>
      <c r="AC64">
        <f t="shared" si="12"/>
        <v>59</v>
      </c>
      <c r="AD64" s="33">
        <f>+'Employee Compensation 24 Week'!G75</f>
        <v>0</v>
      </c>
      <c r="AE64" s="163">
        <f>IF(AB64="Yes",VLOOKUP(A64,'Prior Period FTE Calculation'!$A$10:$AK$109,36,FALSE),0)</f>
        <v>0</v>
      </c>
      <c r="AF64">
        <f>IF(AB64="Yes",VLOOKUP(A64,'Prior Period FTE Calculation'!$A$10:$AK$109,37,FALSE),0)</f>
        <v>0</v>
      </c>
      <c r="AG64">
        <f t="shared" si="6"/>
        <v>0</v>
      </c>
      <c r="AH64">
        <f t="shared" si="7"/>
        <v>0</v>
      </c>
      <c r="AI64" s="164">
        <f t="shared" si="8"/>
        <v>0</v>
      </c>
      <c r="AJ64" s="33">
        <f t="shared" si="9"/>
        <v>0</v>
      </c>
      <c r="AK64" s="33">
        <f t="shared" si="9"/>
        <v>0</v>
      </c>
      <c r="AL64" s="165">
        <f t="shared" si="10"/>
        <v>0</v>
      </c>
      <c r="AO64" s="33">
        <f t="shared" si="13"/>
        <v>0</v>
      </c>
      <c r="AP64" s="33">
        <f>AVERAGE($B64:C64)</f>
        <v>0</v>
      </c>
      <c r="AQ64" s="33">
        <f>AVERAGE($B64:D64)</f>
        <v>0</v>
      </c>
      <c r="AR64" s="33">
        <f>AVERAGE($B64:E64)</f>
        <v>0</v>
      </c>
      <c r="AS64" s="33">
        <f>AVERAGE($B64:F64)</f>
        <v>0</v>
      </c>
      <c r="AT64" s="33">
        <f>AVERAGE($B64:G64)</f>
        <v>0</v>
      </c>
      <c r="AU64" s="33">
        <f>AVERAGE($B64:H64)</f>
        <v>0</v>
      </c>
      <c r="AV64" s="33">
        <f>AVERAGE($B64:I64)</f>
        <v>0</v>
      </c>
      <c r="AW64" s="33">
        <f>AVERAGE($B64:J64)</f>
        <v>0</v>
      </c>
      <c r="AX64" s="33">
        <f>AVERAGE($B64:K64)</f>
        <v>0</v>
      </c>
      <c r="AY64" s="33">
        <f>AVERAGE($B64:L64)</f>
        <v>0</v>
      </c>
      <c r="AZ64" s="33">
        <f>AVERAGE($B64:M64)</f>
        <v>0</v>
      </c>
      <c r="BA64" s="33">
        <f>AVERAGE($B64:N64)</f>
        <v>0</v>
      </c>
      <c r="BB64" s="33">
        <f>AVERAGE($B64:O64)</f>
        <v>0</v>
      </c>
      <c r="BC64" s="33">
        <f>AVERAGE($B64:P64)</f>
        <v>0</v>
      </c>
      <c r="BD64" s="33">
        <f>AVERAGE($B64:Q64)</f>
        <v>0</v>
      </c>
      <c r="BE64" s="33">
        <f>AVERAGE($B64:R64)</f>
        <v>0</v>
      </c>
      <c r="BF64" s="33">
        <f>AVERAGE($B64:S64)</f>
        <v>0</v>
      </c>
      <c r="BG64" s="33">
        <f>AVERAGE($B64:T64)</f>
        <v>0</v>
      </c>
      <c r="BH64" s="33">
        <f>AVERAGE($B64:U64)</f>
        <v>0</v>
      </c>
      <c r="BI64" s="33">
        <f>AVERAGE($B64:V64)</f>
        <v>0</v>
      </c>
      <c r="BJ64" s="33">
        <f>AVERAGE($B64:W64)</f>
        <v>0</v>
      </c>
      <c r="BK64" s="33">
        <f>AVERAGE($B64:X64)</f>
        <v>0</v>
      </c>
      <c r="BL64" s="33">
        <f>AVERAGE($B64:Y64)</f>
        <v>0</v>
      </c>
    </row>
    <row r="65" spans="1:64" x14ac:dyDescent="0.25">
      <c r="A65" s="172" t="str">
        <f>+'Employee Compensation 24 Week'!A76</f>
        <v>&lt;employee name&gt;</v>
      </c>
      <c r="B65" s="40">
        <v>0</v>
      </c>
      <c r="C65" s="40">
        <v>0</v>
      </c>
      <c r="D65" s="40">
        <v>0</v>
      </c>
      <c r="E65" s="40">
        <v>0</v>
      </c>
      <c r="F65" s="40">
        <v>0</v>
      </c>
      <c r="G65" s="40">
        <v>0</v>
      </c>
      <c r="H65" s="40">
        <v>0</v>
      </c>
      <c r="I65" s="40">
        <v>0</v>
      </c>
      <c r="J65" s="40">
        <v>0</v>
      </c>
      <c r="K65" s="40">
        <v>0</v>
      </c>
      <c r="L65" s="40">
        <v>0</v>
      </c>
      <c r="M65" s="40">
        <v>0</v>
      </c>
      <c r="N65" s="40">
        <v>0</v>
      </c>
      <c r="O65" s="40">
        <v>0</v>
      </c>
      <c r="P65" s="40">
        <v>0</v>
      </c>
      <c r="Q65" s="40">
        <v>0</v>
      </c>
      <c r="R65" s="40">
        <v>0</v>
      </c>
      <c r="S65" s="40">
        <v>0</v>
      </c>
      <c r="T65" s="40">
        <v>0</v>
      </c>
      <c r="U65" s="40">
        <v>0</v>
      </c>
      <c r="V65" s="40">
        <v>0</v>
      </c>
      <c r="W65" s="40">
        <v>0</v>
      </c>
      <c r="X65" s="40">
        <v>0</v>
      </c>
      <c r="Y65" s="40">
        <v>0</v>
      </c>
      <c r="Z65" s="106">
        <f t="shared" si="4"/>
        <v>0</v>
      </c>
      <c r="AA65" s="106">
        <f t="shared" si="5"/>
        <v>0</v>
      </c>
      <c r="AB65" s="40"/>
      <c r="AC65">
        <f t="shared" si="12"/>
        <v>60</v>
      </c>
      <c r="AD65" s="33">
        <f>+'Employee Compensation 24 Week'!G76</f>
        <v>0</v>
      </c>
      <c r="AE65" s="163">
        <f>IF(AB65="Yes",VLOOKUP(A65,'Prior Period FTE Calculation'!$A$10:$AK$109,36,FALSE),0)</f>
        <v>0</v>
      </c>
      <c r="AF65">
        <f>IF(AB65="Yes",VLOOKUP(A65,'Prior Period FTE Calculation'!$A$10:$AK$109,37,FALSE),0)</f>
        <v>0</v>
      </c>
      <c r="AG65">
        <f t="shared" si="6"/>
        <v>0</v>
      </c>
      <c r="AH65">
        <f t="shared" si="7"/>
        <v>0</v>
      </c>
      <c r="AI65" s="164">
        <f t="shared" si="8"/>
        <v>0</v>
      </c>
      <c r="AJ65" s="33">
        <f t="shared" si="9"/>
        <v>0</v>
      </c>
      <c r="AK65" s="33">
        <f t="shared" si="9"/>
        <v>0</v>
      </c>
      <c r="AL65" s="165">
        <f t="shared" si="10"/>
        <v>0</v>
      </c>
      <c r="AO65" s="33">
        <f t="shared" si="13"/>
        <v>0</v>
      </c>
      <c r="AP65" s="33">
        <f>AVERAGE($B65:C65)</f>
        <v>0</v>
      </c>
      <c r="AQ65" s="33">
        <f>AVERAGE($B65:D65)</f>
        <v>0</v>
      </c>
      <c r="AR65" s="33">
        <f>AVERAGE($B65:E65)</f>
        <v>0</v>
      </c>
      <c r="AS65" s="33">
        <f>AVERAGE($B65:F65)</f>
        <v>0</v>
      </c>
      <c r="AT65" s="33">
        <f>AVERAGE($B65:G65)</f>
        <v>0</v>
      </c>
      <c r="AU65" s="33">
        <f>AVERAGE($B65:H65)</f>
        <v>0</v>
      </c>
      <c r="AV65" s="33">
        <f>AVERAGE($B65:I65)</f>
        <v>0</v>
      </c>
      <c r="AW65" s="33">
        <f>AVERAGE($B65:J65)</f>
        <v>0</v>
      </c>
      <c r="AX65" s="33">
        <f>AVERAGE($B65:K65)</f>
        <v>0</v>
      </c>
      <c r="AY65" s="33">
        <f>AVERAGE($B65:L65)</f>
        <v>0</v>
      </c>
      <c r="AZ65" s="33">
        <f>AVERAGE($B65:M65)</f>
        <v>0</v>
      </c>
      <c r="BA65" s="33">
        <f>AVERAGE($B65:N65)</f>
        <v>0</v>
      </c>
      <c r="BB65" s="33">
        <f>AVERAGE($B65:O65)</f>
        <v>0</v>
      </c>
      <c r="BC65" s="33">
        <f>AVERAGE($B65:P65)</f>
        <v>0</v>
      </c>
      <c r="BD65" s="33">
        <f>AVERAGE($B65:Q65)</f>
        <v>0</v>
      </c>
      <c r="BE65" s="33">
        <f>AVERAGE($B65:R65)</f>
        <v>0</v>
      </c>
      <c r="BF65" s="33">
        <f>AVERAGE($B65:S65)</f>
        <v>0</v>
      </c>
      <c r="BG65" s="33">
        <f>AVERAGE($B65:T65)</f>
        <v>0</v>
      </c>
      <c r="BH65" s="33">
        <f>AVERAGE($B65:U65)</f>
        <v>0</v>
      </c>
      <c r="BI65" s="33">
        <f>AVERAGE($B65:V65)</f>
        <v>0</v>
      </c>
      <c r="BJ65" s="33">
        <f>AVERAGE($B65:W65)</f>
        <v>0</v>
      </c>
      <c r="BK65" s="33">
        <f>AVERAGE($B65:X65)</f>
        <v>0</v>
      </c>
      <c r="BL65" s="33">
        <f>AVERAGE($B65:Y65)</f>
        <v>0</v>
      </c>
    </row>
    <row r="66" spans="1:64" x14ac:dyDescent="0.25">
      <c r="A66" s="172" t="str">
        <f>+'Employee Compensation 24 Week'!A77</f>
        <v>&lt;employee name&gt;</v>
      </c>
      <c r="B66" s="40">
        <v>0</v>
      </c>
      <c r="C66" s="40">
        <v>0</v>
      </c>
      <c r="D66" s="40">
        <v>0</v>
      </c>
      <c r="E66" s="40">
        <v>0</v>
      </c>
      <c r="F66" s="40">
        <v>0</v>
      </c>
      <c r="G66" s="40">
        <v>0</v>
      </c>
      <c r="H66" s="40">
        <v>0</v>
      </c>
      <c r="I66" s="40">
        <v>0</v>
      </c>
      <c r="J66" s="40">
        <v>0</v>
      </c>
      <c r="K66" s="40">
        <v>0</v>
      </c>
      <c r="L66" s="40">
        <v>0</v>
      </c>
      <c r="M66" s="40">
        <v>0</v>
      </c>
      <c r="N66" s="40">
        <v>0</v>
      </c>
      <c r="O66" s="40">
        <v>0</v>
      </c>
      <c r="P66" s="40">
        <v>0</v>
      </c>
      <c r="Q66" s="40">
        <v>0</v>
      </c>
      <c r="R66" s="40">
        <v>0</v>
      </c>
      <c r="S66" s="40">
        <v>0</v>
      </c>
      <c r="T66" s="40">
        <v>0</v>
      </c>
      <c r="U66" s="40">
        <v>0</v>
      </c>
      <c r="V66" s="40">
        <v>0</v>
      </c>
      <c r="W66" s="40">
        <v>0</v>
      </c>
      <c r="X66" s="40">
        <v>0</v>
      </c>
      <c r="Y66" s="40">
        <v>0</v>
      </c>
      <c r="Z66" s="106">
        <f t="shared" si="4"/>
        <v>0</v>
      </c>
      <c r="AA66" s="106">
        <f t="shared" si="5"/>
        <v>0</v>
      </c>
      <c r="AB66" s="40"/>
      <c r="AC66">
        <f t="shared" si="12"/>
        <v>61</v>
      </c>
      <c r="AD66" s="33">
        <f>+'Employee Compensation 24 Week'!G77</f>
        <v>0</v>
      </c>
      <c r="AE66" s="163">
        <f>IF(AB66="Yes",VLOOKUP(A66,'Prior Period FTE Calculation'!$A$10:$AK$109,36,FALSE),0)</f>
        <v>0</v>
      </c>
      <c r="AF66">
        <f>IF(AB66="Yes",VLOOKUP(A66,'Prior Period FTE Calculation'!$A$10:$AK$109,37,FALSE),0)</f>
        <v>0</v>
      </c>
      <c r="AG66">
        <f t="shared" si="6"/>
        <v>0</v>
      </c>
      <c r="AH66">
        <f t="shared" si="7"/>
        <v>0</v>
      </c>
      <c r="AI66" s="164">
        <f t="shared" si="8"/>
        <v>0</v>
      </c>
      <c r="AJ66" s="33">
        <f t="shared" si="9"/>
        <v>0</v>
      </c>
      <c r="AK66" s="33">
        <f t="shared" si="9"/>
        <v>0</v>
      </c>
      <c r="AL66" s="165">
        <f t="shared" si="10"/>
        <v>0</v>
      </c>
      <c r="AO66" s="33">
        <f t="shared" si="13"/>
        <v>0</v>
      </c>
      <c r="AP66" s="33">
        <f>AVERAGE($B66:C66)</f>
        <v>0</v>
      </c>
      <c r="AQ66" s="33">
        <f>AVERAGE($B66:D66)</f>
        <v>0</v>
      </c>
      <c r="AR66" s="33">
        <f>AVERAGE($B66:E66)</f>
        <v>0</v>
      </c>
      <c r="AS66" s="33">
        <f>AVERAGE($B66:F66)</f>
        <v>0</v>
      </c>
      <c r="AT66" s="33">
        <f>AVERAGE($B66:G66)</f>
        <v>0</v>
      </c>
      <c r="AU66" s="33">
        <f>AVERAGE($B66:H66)</f>
        <v>0</v>
      </c>
      <c r="AV66" s="33">
        <f>AVERAGE($B66:I66)</f>
        <v>0</v>
      </c>
      <c r="AW66" s="33">
        <f>AVERAGE($B66:J66)</f>
        <v>0</v>
      </c>
      <c r="AX66" s="33">
        <f>AVERAGE($B66:K66)</f>
        <v>0</v>
      </c>
      <c r="AY66" s="33">
        <f>AVERAGE($B66:L66)</f>
        <v>0</v>
      </c>
      <c r="AZ66" s="33">
        <f>AVERAGE($B66:M66)</f>
        <v>0</v>
      </c>
      <c r="BA66" s="33">
        <f>AVERAGE($B66:N66)</f>
        <v>0</v>
      </c>
      <c r="BB66" s="33">
        <f>AVERAGE($B66:O66)</f>
        <v>0</v>
      </c>
      <c r="BC66" s="33">
        <f>AVERAGE($B66:P66)</f>
        <v>0</v>
      </c>
      <c r="BD66" s="33">
        <f>AVERAGE($B66:Q66)</f>
        <v>0</v>
      </c>
      <c r="BE66" s="33">
        <f>AVERAGE($B66:R66)</f>
        <v>0</v>
      </c>
      <c r="BF66" s="33">
        <f>AVERAGE($B66:S66)</f>
        <v>0</v>
      </c>
      <c r="BG66" s="33">
        <f>AVERAGE($B66:T66)</f>
        <v>0</v>
      </c>
      <c r="BH66" s="33">
        <f>AVERAGE($B66:U66)</f>
        <v>0</v>
      </c>
      <c r="BI66" s="33">
        <f>AVERAGE($B66:V66)</f>
        <v>0</v>
      </c>
      <c r="BJ66" s="33">
        <f>AVERAGE($B66:W66)</f>
        <v>0</v>
      </c>
      <c r="BK66" s="33">
        <f>AVERAGE($B66:X66)</f>
        <v>0</v>
      </c>
      <c r="BL66" s="33">
        <f>AVERAGE($B66:Y66)</f>
        <v>0</v>
      </c>
    </row>
    <row r="67" spans="1:64" x14ac:dyDescent="0.25">
      <c r="A67" s="172" t="str">
        <f>+'Employee Compensation 24 Week'!A78</f>
        <v>&lt;employee name&gt;</v>
      </c>
      <c r="B67" s="40">
        <v>0</v>
      </c>
      <c r="C67" s="40">
        <v>0</v>
      </c>
      <c r="D67" s="40">
        <v>0</v>
      </c>
      <c r="E67" s="40">
        <v>0</v>
      </c>
      <c r="F67" s="40">
        <v>0</v>
      </c>
      <c r="G67" s="40">
        <v>0</v>
      </c>
      <c r="H67" s="40">
        <v>0</v>
      </c>
      <c r="I67" s="40">
        <v>0</v>
      </c>
      <c r="J67" s="40">
        <v>0</v>
      </c>
      <c r="K67" s="40">
        <v>0</v>
      </c>
      <c r="L67" s="40">
        <v>0</v>
      </c>
      <c r="M67" s="40">
        <v>0</v>
      </c>
      <c r="N67" s="40">
        <v>0</v>
      </c>
      <c r="O67" s="40">
        <v>0</v>
      </c>
      <c r="P67" s="40">
        <v>0</v>
      </c>
      <c r="Q67" s="40">
        <v>0</v>
      </c>
      <c r="R67" s="40">
        <v>0</v>
      </c>
      <c r="S67" s="40">
        <v>0</v>
      </c>
      <c r="T67" s="40">
        <v>0</v>
      </c>
      <c r="U67" s="40">
        <v>0</v>
      </c>
      <c r="V67" s="40">
        <v>0</v>
      </c>
      <c r="W67" s="40">
        <v>0</v>
      </c>
      <c r="X67" s="40">
        <v>0</v>
      </c>
      <c r="Y67" s="40">
        <v>0</v>
      </c>
      <c r="Z67" s="106">
        <f t="shared" si="4"/>
        <v>0</v>
      </c>
      <c r="AA67" s="106">
        <f t="shared" si="5"/>
        <v>0</v>
      </c>
      <c r="AB67" s="40"/>
      <c r="AC67">
        <f t="shared" si="12"/>
        <v>62</v>
      </c>
      <c r="AD67" s="33">
        <f>+'Employee Compensation 24 Week'!G78</f>
        <v>0</v>
      </c>
      <c r="AE67" s="163">
        <f>IF(AB67="Yes",VLOOKUP(A67,'Prior Period FTE Calculation'!$A$10:$AK$109,36,FALSE),0)</f>
        <v>0</v>
      </c>
      <c r="AF67">
        <f>IF(AB67="Yes",VLOOKUP(A67,'Prior Period FTE Calculation'!$A$10:$AK$109,37,FALSE),0)</f>
        <v>0</v>
      </c>
      <c r="AG67">
        <f t="shared" si="6"/>
        <v>0</v>
      </c>
      <c r="AH67">
        <f t="shared" si="7"/>
        <v>0</v>
      </c>
      <c r="AI67" s="164">
        <f t="shared" si="8"/>
        <v>0</v>
      </c>
      <c r="AJ67" s="33">
        <f t="shared" si="9"/>
        <v>0</v>
      </c>
      <c r="AK67" s="33">
        <f t="shared" si="9"/>
        <v>0</v>
      </c>
      <c r="AL67" s="165">
        <f t="shared" si="10"/>
        <v>0</v>
      </c>
      <c r="AO67" s="33">
        <f t="shared" si="13"/>
        <v>0</v>
      </c>
      <c r="AP67" s="33">
        <f>AVERAGE($B67:C67)</f>
        <v>0</v>
      </c>
      <c r="AQ67" s="33">
        <f>AVERAGE($B67:D67)</f>
        <v>0</v>
      </c>
      <c r="AR67" s="33">
        <f>AVERAGE($B67:E67)</f>
        <v>0</v>
      </c>
      <c r="AS67" s="33">
        <f>AVERAGE($B67:F67)</f>
        <v>0</v>
      </c>
      <c r="AT67" s="33">
        <f>AVERAGE($B67:G67)</f>
        <v>0</v>
      </c>
      <c r="AU67" s="33">
        <f>AVERAGE($B67:H67)</f>
        <v>0</v>
      </c>
      <c r="AV67" s="33">
        <f>AVERAGE($B67:I67)</f>
        <v>0</v>
      </c>
      <c r="AW67" s="33">
        <f>AVERAGE($B67:J67)</f>
        <v>0</v>
      </c>
      <c r="AX67" s="33">
        <f>AVERAGE($B67:K67)</f>
        <v>0</v>
      </c>
      <c r="AY67" s="33">
        <f>AVERAGE($B67:L67)</f>
        <v>0</v>
      </c>
      <c r="AZ67" s="33">
        <f>AVERAGE($B67:M67)</f>
        <v>0</v>
      </c>
      <c r="BA67" s="33">
        <f>AVERAGE($B67:N67)</f>
        <v>0</v>
      </c>
      <c r="BB67" s="33">
        <f>AVERAGE($B67:O67)</f>
        <v>0</v>
      </c>
      <c r="BC67" s="33">
        <f>AVERAGE($B67:P67)</f>
        <v>0</v>
      </c>
      <c r="BD67" s="33">
        <f>AVERAGE($B67:Q67)</f>
        <v>0</v>
      </c>
      <c r="BE67" s="33">
        <f>AVERAGE($B67:R67)</f>
        <v>0</v>
      </c>
      <c r="BF67" s="33">
        <f>AVERAGE($B67:S67)</f>
        <v>0</v>
      </c>
      <c r="BG67" s="33">
        <f>AVERAGE($B67:T67)</f>
        <v>0</v>
      </c>
      <c r="BH67" s="33">
        <f>AVERAGE($B67:U67)</f>
        <v>0</v>
      </c>
      <c r="BI67" s="33">
        <f>AVERAGE($B67:V67)</f>
        <v>0</v>
      </c>
      <c r="BJ67" s="33">
        <f>AVERAGE($B67:W67)</f>
        <v>0</v>
      </c>
      <c r="BK67" s="33">
        <f>AVERAGE($B67:X67)</f>
        <v>0</v>
      </c>
      <c r="BL67" s="33">
        <f>AVERAGE($B67:Y67)</f>
        <v>0</v>
      </c>
    </row>
    <row r="68" spans="1:64" x14ac:dyDescent="0.25">
      <c r="A68" s="172" t="str">
        <f>+'Employee Compensation 24 Week'!A79</f>
        <v>&lt;employee name&gt;</v>
      </c>
      <c r="B68" s="40">
        <v>0</v>
      </c>
      <c r="C68" s="40">
        <v>0</v>
      </c>
      <c r="D68" s="40">
        <v>0</v>
      </c>
      <c r="E68" s="40">
        <v>0</v>
      </c>
      <c r="F68" s="40">
        <v>0</v>
      </c>
      <c r="G68" s="40">
        <v>0</v>
      </c>
      <c r="H68" s="40">
        <v>0</v>
      </c>
      <c r="I68" s="40">
        <v>0</v>
      </c>
      <c r="J68" s="40">
        <v>0</v>
      </c>
      <c r="K68" s="40">
        <v>0</v>
      </c>
      <c r="L68" s="40">
        <v>0</v>
      </c>
      <c r="M68" s="40">
        <v>0</v>
      </c>
      <c r="N68" s="40">
        <v>0</v>
      </c>
      <c r="O68" s="40">
        <v>0</v>
      </c>
      <c r="P68" s="40">
        <v>0</v>
      </c>
      <c r="Q68" s="40">
        <v>0</v>
      </c>
      <c r="R68" s="40">
        <v>0</v>
      </c>
      <c r="S68" s="40">
        <v>0</v>
      </c>
      <c r="T68" s="40">
        <v>0</v>
      </c>
      <c r="U68" s="40">
        <v>0</v>
      </c>
      <c r="V68" s="40">
        <v>0</v>
      </c>
      <c r="W68" s="40">
        <v>0</v>
      </c>
      <c r="X68" s="40">
        <v>0</v>
      </c>
      <c r="Y68" s="40">
        <v>0</v>
      </c>
      <c r="Z68" s="106">
        <f t="shared" si="4"/>
        <v>0</v>
      </c>
      <c r="AA68" s="106">
        <f t="shared" si="5"/>
        <v>0</v>
      </c>
      <c r="AB68" s="40"/>
      <c r="AC68">
        <f t="shared" si="12"/>
        <v>63</v>
      </c>
      <c r="AD68" s="33">
        <f>+'Employee Compensation 24 Week'!G79</f>
        <v>0</v>
      </c>
      <c r="AE68" s="163">
        <f>IF(AB68="Yes",VLOOKUP(A68,'Prior Period FTE Calculation'!$A$10:$AK$109,36,FALSE),0)</f>
        <v>0</v>
      </c>
      <c r="AF68">
        <f>IF(AB68="Yes",VLOOKUP(A68,'Prior Period FTE Calculation'!$A$10:$AK$109,37,FALSE),0)</f>
        <v>0</v>
      </c>
      <c r="AG68">
        <f t="shared" si="6"/>
        <v>0</v>
      </c>
      <c r="AH68">
        <f t="shared" si="7"/>
        <v>0</v>
      </c>
      <c r="AI68" s="164">
        <f t="shared" si="8"/>
        <v>0</v>
      </c>
      <c r="AJ68" s="33">
        <f t="shared" si="9"/>
        <v>0</v>
      </c>
      <c r="AK68" s="33">
        <f t="shared" si="9"/>
        <v>0</v>
      </c>
      <c r="AL68" s="165">
        <f t="shared" si="10"/>
        <v>0</v>
      </c>
      <c r="AO68" s="33">
        <f t="shared" si="13"/>
        <v>0</v>
      </c>
      <c r="AP68" s="33">
        <f>AVERAGE($B68:C68)</f>
        <v>0</v>
      </c>
      <c r="AQ68" s="33">
        <f>AVERAGE($B68:D68)</f>
        <v>0</v>
      </c>
      <c r="AR68" s="33">
        <f>AVERAGE($B68:E68)</f>
        <v>0</v>
      </c>
      <c r="AS68" s="33">
        <f>AVERAGE($B68:F68)</f>
        <v>0</v>
      </c>
      <c r="AT68" s="33">
        <f>AVERAGE($B68:G68)</f>
        <v>0</v>
      </c>
      <c r="AU68" s="33">
        <f>AVERAGE($B68:H68)</f>
        <v>0</v>
      </c>
      <c r="AV68" s="33">
        <f>AVERAGE($B68:I68)</f>
        <v>0</v>
      </c>
      <c r="AW68" s="33">
        <f>AVERAGE($B68:J68)</f>
        <v>0</v>
      </c>
      <c r="AX68" s="33">
        <f>AVERAGE($B68:K68)</f>
        <v>0</v>
      </c>
      <c r="AY68" s="33">
        <f>AVERAGE($B68:L68)</f>
        <v>0</v>
      </c>
      <c r="AZ68" s="33">
        <f>AVERAGE($B68:M68)</f>
        <v>0</v>
      </c>
      <c r="BA68" s="33">
        <f>AVERAGE($B68:N68)</f>
        <v>0</v>
      </c>
      <c r="BB68" s="33">
        <f>AVERAGE($B68:O68)</f>
        <v>0</v>
      </c>
      <c r="BC68" s="33">
        <f>AVERAGE($B68:P68)</f>
        <v>0</v>
      </c>
      <c r="BD68" s="33">
        <f>AVERAGE($B68:Q68)</f>
        <v>0</v>
      </c>
      <c r="BE68" s="33">
        <f>AVERAGE($B68:R68)</f>
        <v>0</v>
      </c>
      <c r="BF68" s="33">
        <f>AVERAGE($B68:S68)</f>
        <v>0</v>
      </c>
      <c r="BG68" s="33">
        <f>AVERAGE($B68:T68)</f>
        <v>0</v>
      </c>
      <c r="BH68" s="33">
        <f>AVERAGE($B68:U68)</f>
        <v>0</v>
      </c>
      <c r="BI68" s="33">
        <f>AVERAGE($B68:V68)</f>
        <v>0</v>
      </c>
      <c r="BJ68" s="33">
        <f>AVERAGE($B68:W68)</f>
        <v>0</v>
      </c>
      <c r="BK68" s="33">
        <f>AVERAGE($B68:X68)</f>
        <v>0</v>
      </c>
      <c r="BL68" s="33">
        <f>AVERAGE($B68:Y68)</f>
        <v>0</v>
      </c>
    </row>
    <row r="69" spans="1:64" x14ac:dyDescent="0.25">
      <c r="A69" s="172" t="str">
        <f>+'Employee Compensation 24 Week'!A80</f>
        <v>&lt;employee name&gt;</v>
      </c>
      <c r="B69" s="40">
        <v>0</v>
      </c>
      <c r="C69" s="40">
        <v>0</v>
      </c>
      <c r="D69" s="40">
        <v>0</v>
      </c>
      <c r="E69" s="40">
        <v>0</v>
      </c>
      <c r="F69" s="40">
        <v>0</v>
      </c>
      <c r="G69" s="40">
        <v>0</v>
      </c>
      <c r="H69" s="40">
        <v>0</v>
      </c>
      <c r="I69" s="40">
        <v>0</v>
      </c>
      <c r="J69" s="40">
        <v>0</v>
      </c>
      <c r="K69" s="40">
        <v>0</v>
      </c>
      <c r="L69" s="40">
        <v>0</v>
      </c>
      <c r="M69" s="40">
        <v>0</v>
      </c>
      <c r="N69" s="40">
        <v>0</v>
      </c>
      <c r="O69" s="40">
        <v>0</v>
      </c>
      <c r="P69" s="40">
        <v>0</v>
      </c>
      <c r="Q69" s="40">
        <v>0</v>
      </c>
      <c r="R69" s="40">
        <v>0</v>
      </c>
      <c r="S69" s="40">
        <v>0</v>
      </c>
      <c r="T69" s="40">
        <v>0</v>
      </c>
      <c r="U69" s="40">
        <v>0</v>
      </c>
      <c r="V69" s="40">
        <v>0</v>
      </c>
      <c r="W69" s="40">
        <v>0</v>
      </c>
      <c r="X69" s="40">
        <v>0</v>
      </c>
      <c r="Y69" s="40">
        <v>0</v>
      </c>
      <c r="Z69" s="106">
        <f t="shared" si="4"/>
        <v>0</v>
      </c>
      <c r="AA69" s="106">
        <f t="shared" si="5"/>
        <v>0</v>
      </c>
      <c r="AB69" s="40"/>
      <c r="AC69">
        <f t="shared" si="12"/>
        <v>64</v>
      </c>
      <c r="AD69" s="33">
        <f>+'Employee Compensation 24 Week'!G80</f>
        <v>0</v>
      </c>
      <c r="AE69" s="163">
        <f>IF(AB69="Yes",VLOOKUP(A69,'Prior Period FTE Calculation'!$A$10:$AK$109,36,FALSE),0)</f>
        <v>0</v>
      </c>
      <c r="AF69">
        <f>IF(AB69="Yes",VLOOKUP(A69,'Prior Period FTE Calculation'!$A$10:$AK$109,37,FALSE),0)</f>
        <v>0</v>
      </c>
      <c r="AG69">
        <f t="shared" si="6"/>
        <v>0</v>
      </c>
      <c r="AH69">
        <f t="shared" si="7"/>
        <v>0</v>
      </c>
      <c r="AI69" s="164">
        <f t="shared" si="8"/>
        <v>0</v>
      </c>
      <c r="AJ69" s="33">
        <f t="shared" si="9"/>
        <v>0</v>
      </c>
      <c r="AK69" s="33">
        <f t="shared" si="9"/>
        <v>0</v>
      </c>
      <c r="AL69" s="165">
        <f t="shared" si="10"/>
        <v>0</v>
      </c>
      <c r="AO69" s="33">
        <f t="shared" si="13"/>
        <v>0</v>
      </c>
      <c r="AP69" s="33">
        <f>AVERAGE($B69:C69)</f>
        <v>0</v>
      </c>
      <c r="AQ69" s="33">
        <f>AVERAGE($B69:D69)</f>
        <v>0</v>
      </c>
      <c r="AR69" s="33">
        <f>AVERAGE($B69:E69)</f>
        <v>0</v>
      </c>
      <c r="AS69" s="33">
        <f>AVERAGE($B69:F69)</f>
        <v>0</v>
      </c>
      <c r="AT69" s="33">
        <f>AVERAGE($B69:G69)</f>
        <v>0</v>
      </c>
      <c r="AU69" s="33">
        <f>AVERAGE($B69:H69)</f>
        <v>0</v>
      </c>
      <c r="AV69" s="33">
        <f>AVERAGE($B69:I69)</f>
        <v>0</v>
      </c>
      <c r="AW69" s="33">
        <f>AVERAGE($B69:J69)</f>
        <v>0</v>
      </c>
      <c r="AX69" s="33">
        <f>AVERAGE($B69:K69)</f>
        <v>0</v>
      </c>
      <c r="AY69" s="33">
        <f>AVERAGE($B69:L69)</f>
        <v>0</v>
      </c>
      <c r="AZ69" s="33">
        <f>AVERAGE($B69:M69)</f>
        <v>0</v>
      </c>
      <c r="BA69" s="33">
        <f>AVERAGE($B69:N69)</f>
        <v>0</v>
      </c>
      <c r="BB69" s="33">
        <f>AVERAGE($B69:O69)</f>
        <v>0</v>
      </c>
      <c r="BC69" s="33">
        <f>AVERAGE($B69:P69)</f>
        <v>0</v>
      </c>
      <c r="BD69" s="33">
        <f>AVERAGE($B69:Q69)</f>
        <v>0</v>
      </c>
      <c r="BE69" s="33">
        <f>AVERAGE($B69:R69)</f>
        <v>0</v>
      </c>
      <c r="BF69" s="33">
        <f>AVERAGE($B69:S69)</f>
        <v>0</v>
      </c>
      <c r="BG69" s="33">
        <f>AVERAGE($B69:T69)</f>
        <v>0</v>
      </c>
      <c r="BH69" s="33">
        <f>AVERAGE($B69:U69)</f>
        <v>0</v>
      </c>
      <c r="BI69" s="33">
        <f>AVERAGE($B69:V69)</f>
        <v>0</v>
      </c>
      <c r="BJ69" s="33">
        <f>AVERAGE($B69:W69)</f>
        <v>0</v>
      </c>
      <c r="BK69" s="33">
        <f>AVERAGE($B69:X69)</f>
        <v>0</v>
      </c>
      <c r="BL69" s="33">
        <f>AVERAGE($B69:Y69)</f>
        <v>0</v>
      </c>
    </row>
    <row r="70" spans="1:64" x14ac:dyDescent="0.25">
      <c r="A70" s="172" t="str">
        <f>+'Employee Compensation 24 Week'!A81</f>
        <v>&lt;employee name&gt;</v>
      </c>
      <c r="B70" s="40">
        <v>0</v>
      </c>
      <c r="C70" s="40">
        <v>0</v>
      </c>
      <c r="D70" s="40">
        <v>0</v>
      </c>
      <c r="E70" s="40">
        <v>0</v>
      </c>
      <c r="F70" s="40">
        <v>0</v>
      </c>
      <c r="G70" s="40">
        <v>0</v>
      </c>
      <c r="H70" s="40">
        <v>0</v>
      </c>
      <c r="I70" s="40">
        <v>0</v>
      </c>
      <c r="J70" s="40">
        <v>0</v>
      </c>
      <c r="K70" s="40">
        <v>0</v>
      </c>
      <c r="L70" s="40">
        <v>0</v>
      </c>
      <c r="M70" s="40">
        <v>0</v>
      </c>
      <c r="N70" s="40">
        <v>0</v>
      </c>
      <c r="O70" s="40">
        <v>0</v>
      </c>
      <c r="P70" s="40">
        <v>0</v>
      </c>
      <c r="Q70" s="40">
        <v>0</v>
      </c>
      <c r="R70" s="40">
        <v>0</v>
      </c>
      <c r="S70" s="40">
        <v>0</v>
      </c>
      <c r="T70" s="40">
        <v>0</v>
      </c>
      <c r="U70" s="40">
        <v>0</v>
      </c>
      <c r="V70" s="40">
        <v>0</v>
      </c>
      <c r="W70" s="40">
        <v>0</v>
      </c>
      <c r="X70" s="40">
        <v>0</v>
      </c>
      <c r="Y70" s="40">
        <v>0</v>
      </c>
      <c r="Z70" s="106">
        <f t="shared" si="4"/>
        <v>0</v>
      </c>
      <c r="AA70" s="106">
        <f t="shared" si="5"/>
        <v>0</v>
      </c>
      <c r="AB70" s="40"/>
      <c r="AC70">
        <f t="shared" si="12"/>
        <v>65</v>
      </c>
      <c r="AD70" s="33">
        <f>+'Employee Compensation 24 Week'!G81</f>
        <v>0</v>
      </c>
      <c r="AE70" s="163">
        <f>IF(AB70="Yes",VLOOKUP(A70,'Prior Period FTE Calculation'!$A$10:$AK$109,36,FALSE),0)</f>
        <v>0</v>
      </c>
      <c r="AF70">
        <f>IF(AB70="Yes",VLOOKUP(A70,'Prior Period FTE Calculation'!$A$10:$AK$109,37,FALSE),0)</f>
        <v>0</v>
      </c>
      <c r="AG70">
        <f t="shared" si="6"/>
        <v>0</v>
      </c>
      <c r="AH70">
        <f t="shared" si="7"/>
        <v>0</v>
      </c>
      <c r="AI70" s="164">
        <f t="shared" si="8"/>
        <v>0</v>
      </c>
      <c r="AJ70" s="33">
        <f t="shared" si="9"/>
        <v>0</v>
      </c>
      <c r="AK70" s="33">
        <f t="shared" si="9"/>
        <v>0</v>
      </c>
      <c r="AL70" s="165">
        <f t="shared" si="10"/>
        <v>0</v>
      </c>
      <c r="AO70" s="33">
        <f t="shared" si="13"/>
        <v>0</v>
      </c>
      <c r="AP70" s="33">
        <f>AVERAGE($B70:C70)</f>
        <v>0</v>
      </c>
      <c r="AQ70" s="33">
        <f>AVERAGE($B70:D70)</f>
        <v>0</v>
      </c>
      <c r="AR70" s="33">
        <f>AVERAGE($B70:E70)</f>
        <v>0</v>
      </c>
      <c r="AS70" s="33">
        <f>AVERAGE($B70:F70)</f>
        <v>0</v>
      </c>
      <c r="AT70" s="33">
        <f>AVERAGE($B70:G70)</f>
        <v>0</v>
      </c>
      <c r="AU70" s="33">
        <f>AVERAGE($B70:H70)</f>
        <v>0</v>
      </c>
      <c r="AV70" s="33">
        <f>AVERAGE($B70:I70)</f>
        <v>0</v>
      </c>
      <c r="AW70" s="33">
        <f>AVERAGE($B70:J70)</f>
        <v>0</v>
      </c>
      <c r="AX70" s="33">
        <f>AVERAGE($B70:K70)</f>
        <v>0</v>
      </c>
      <c r="AY70" s="33">
        <f>AVERAGE($B70:L70)</f>
        <v>0</v>
      </c>
      <c r="AZ70" s="33">
        <f>AVERAGE($B70:M70)</f>
        <v>0</v>
      </c>
      <c r="BA70" s="33">
        <f>AVERAGE($B70:N70)</f>
        <v>0</v>
      </c>
      <c r="BB70" s="33">
        <f>AVERAGE($B70:O70)</f>
        <v>0</v>
      </c>
      <c r="BC70" s="33">
        <f>AVERAGE($B70:P70)</f>
        <v>0</v>
      </c>
      <c r="BD70" s="33">
        <f>AVERAGE($B70:Q70)</f>
        <v>0</v>
      </c>
      <c r="BE70" s="33">
        <f>AVERAGE($B70:R70)</f>
        <v>0</v>
      </c>
      <c r="BF70" s="33">
        <f>AVERAGE($B70:S70)</f>
        <v>0</v>
      </c>
      <c r="BG70" s="33">
        <f>AVERAGE($B70:T70)</f>
        <v>0</v>
      </c>
      <c r="BH70" s="33">
        <f>AVERAGE($B70:U70)</f>
        <v>0</v>
      </c>
      <c r="BI70" s="33">
        <f>AVERAGE($B70:V70)</f>
        <v>0</v>
      </c>
      <c r="BJ70" s="33">
        <f>AVERAGE($B70:W70)</f>
        <v>0</v>
      </c>
      <c r="BK70" s="33">
        <f>AVERAGE($B70:X70)</f>
        <v>0</v>
      </c>
      <c r="BL70" s="33">
        <f>AVERAGE($B70:Y70)</f>
        <v>0</v>
      </c>
    </row>
    <row r="71" spans="1:64" x14ac:dyDescent="0.25">
      <c r="A71" s="172" t="str">
        <f>+'Employee Compensation 24 Week'!A82</f>
        <v>&lt;employee name&gt;</v>
      </c>
      <c r="B71" s="40">
        <v>0</v>
      </c>
      <c r="C71" s="40">
        <v>0</v>
      </c>
      <c r="D71" s="40">
        <v>0</v>
      </c>
      <c r="E71" s="40">
        <v>0</v>
      </c>
      <c r="F71" s="40">
        <v>0</v>
      </c>
      <c r="G71" s="40">
        <v>0</v>
      </c>
      <c r="H71" s="40">
        <v>0</v>
      </c>
      <c r="I71" s="40">
        <v>0</v>
      </c>
      <c r="J71" s="40">
        <v>0</v>
      </c>
      <c r="K71" s="40">
        <v>0</v>
      </c>
      <c r="L71" s="40">
        <v>0</v>
      </c>
      <c r="M71" s="40">
        <v>0</v>
      </c>
      <c r="N71" s="40">
        <v>0</v>
      </c>
      <c r="O71" s="40">
        <v>0</v>
      </c>
      <c r="P71" s="40">
        <v>0</v>
      </c>
      <c r="Q71" s="40">
        <v>0</v>
      </c>
      <c r="R71" s="40">
        <v>0</v>
      </c>
      <c r="S71" s="40">
        <v>0</v>
      </c>
      <c r="T71" s="40">
        <v>0</v>
      </c>
      <c r="U71" s="40">
        <v>0</v>
      </c>
      <c r="V71" s="40">
        <v>0</v>
      </c>
      <c r="W71" s="40">
        <v>0</v>
      </c>
      <c r="X71" s="40">
        <v>0</v>
      </c>
      <c r="Y71" s="40">
        <v>0</v>
      </c>
      <c r="Z71" s="106">
        <f t="shared" si="4"/>
        <v>0</v>
      </c>
      <c r="AA71" s="106">
        <f t="shared" si="5"/>
        <v>0</v>
      </c>
      <c r="AB71" s="40"/>
      <c r="AC71">
        <f t="shared" si="12"/>
        <v>66</v>
      </c>
      <c r="AD71" s="33">
        <f>+'Employee Compensation 24 Week'!G82</f>
        <v>0</v>
      </c>
      <c r="AE71" s="163">
        <f>IF(AB71="Yes",VLOOKUP(A71,'Prior Period FTE Calculation'!$A$10:$AK$109,36,FALSE),0)</f>
        <v>0</v>
      </c>
      <c r="AF71">
        <f>IF(AB71="Yes",VLOOKUP(A71,'Prior Period FTE Calculation'!$A$10:$AK$109,37,FALSE),0)</f>
        <v>0</v>
      </c>
      <c r="AG71">
        <f t="shared" si="6"/>
        <v>0</v>
      </c>
      <c r="AH71">
        <f t="shared" si="7"/>
        <v>0</v>
      </c>
      <c r="AI71" s="164">
        <f t="shared" si="8"/>
        <v>0</v>
      </c>
      <c r="AJ71" s="33">
        <f t="shared" si="9"/>
        <v>0</v>
      </c>
      <c r="AK71" s="33">
        <f t="shared" si="9"/>
        <v>0</v>
      </c>
      <c r="AL71" s="165">
        <f t="shared" si="10"/>
        <v>0</v>
      </c>
      <c r="AO71" s="33">
        <f t="shared" si="13"/>
        <v>0</v>
      </c>
      <c r="AP71" s="33">
        <f>AVERAGE($B71:C71)</f>
        <v>0</v>
      </c>
      <c r="AQ71" s="33">
        <f>AVERAGE($B71:D71)</f>
        <v>0</v>
      </c>
      <c r="AR71" s="33">
        <f>AVERAGE($B71:E71)</f>
        <v>0</v>
      </c>
      <c r="AS71" s="33">
        <f>AVERAGE($B71:F71)</f>
        <v>0</v>
      </c>
      <c r="AT71" s="33">
        <f>AVERAGE($B71:G71)</f>
        <v>0</v>
      </c>
      <c r="AU71" s="33">
        <f>AVERAGE($B71:H71)</f>
        <v>0</v>
      </c>
      <c r="AV71" s="33">
        <f>AVERAGE($B71:I71)</f>
        <v>0</v>
      </c>
      <c r="AW71" s="33">
        <f>AVERAGE($B71:J71)</f>
        <v>0</v>
      </c>
      <c r="AX71" s="33">
        <f>AVERAGE($B71:K71)</f>
        <v>0</v>
      </c>
      <c r="AY71" s="33">
        <f>AVERAGE($B71:L71)</f>
        <v>0</v>
      </c>
      <c r="AZ71" s="33">
        <f>AVERAGE($B71:M71)</f>
        <v>0</v>
      </c>
      <c r="BA71" s="33">
        <f>AVERAGE($B71:N71)</f>
        <v>0</v>
      </c>
      <c r="BB71" s="33">
        <f>AVERAGE($B71:O71)</f>
        <v>0</v>
      </c>
      <c r="BC71" s="33">
        <f>AVERAGE($B71:P71)</f>
        <v>0</v>
      </c>
      <c r="BD71" s="33">
        <f>AVERAGE($B71:Q71)</f>
        <v>0</v>
      </c>
      <c r="BE71" s="33">
        <f>AVERAGE($B71:R71)</f>
        <v>0</v>
      </c>
      <c r="BF71" s="33">
        <f>AVERAGE($B71:S71)</f>
        <v>0</v>
      </c>
      <c r="BG71" s="33">
        <f>AVERAGE($B71:T71)</f>
        <v>0</v>
      </c>
      <c r="BH71" s="33">
        <f>AVERAGE($B71:U71)</f>
        <v>0</v>
      </c>
      <c r="BI71" s="33">
        <f>AVERAGE($B71:V71)</f>
        <v>0</v>
      </c>
      <c r="BJ71" s="33">
        <f>AVERAGE($B71:W71)</f>
        <v>0</v>
      </c>
      <c r="BK71" s="33">
        <f>AVERAGE($B71:X71)</f>
        <v>0</v>
      </c>
      <c r="BL71" s="33">
        <f>AVERAGE($B71:Y71)</f>
        <v>0</v>
      </c>
    </row>
    <row r="72" spans="1:64" x14ac:dyDescent="0.25">
      <c r="A72" s="172" t="str">
        <f>+'Employee Compensation 24 Week'!A83</f>
        <v>&lt;employee name&gt;</v>
      </c>
      <c r="B72" s="40">
        <v>0</v>
      </c>
      <c r="C72" s="40">
        <v>0</v>
      </c>
      <c r="D72" s="40">
        <v>0</v>
      </c>
      <c r="E72" s="40">
        <v>0</v>
      </c>
      <c r="F72" s="40">
        <v>0</v>
      </c>
      <c r="G72" s="40">
        <v>0</v>
      </c>
      <c r="H72" s="40">
        <v>0</v>
      </c>
      <c r="I72" s="40">
        <v>0</v>
      </c>
      <c r="J72" s="40">
        <v>0</v>
      </c>
      <c r="K72" s="40">
        <v>0</v>
      </c>
      <c r="L72" s="40">
        <v>0</v>
      </c>
      <c r="M72" s="40">
        <v>0</v>
      </c>
      <c r="N72" s="40">
        <v>0</v>
      </c>
      <c r="O72" s="40">
        <v>0</v>
      </c>
      <c r="P72" s="40">
        <v>0</v>
      </c>
      <c r="Q72" s="40">
        <v>0</v>
      </c>
      <c r="R72" s="40">
        <v>0</v>
      </c>
      <c r="S72" s="40">
        <v>0</v>
      </c>
      <c r="T72" s="40">
        <v>0</v>
      </c>
      <c r="U72" s="40">
        <v>0</v>
      </c>
      <c r="V72" s="40">
        <v>0</v>
      </c>
      <c r="W72" s="40">
        <v>0</v>
      </c>
      <c r="X72" s="40">
        <v>0</v>
      </c>
      <c r="Y72" s="40">
        <v>0</v>
      </c>
      <c r="Z72" s="106">
        <f t="shared" ref="Z72:Z105" si="14">IFERROR(IF(ROUND((HLOOKUP($Y$109,$AO$6:$BL$106,AC72,FALSE))/40,2)&gt;=1,1,ROUND(HLOOKUP($Y$109,$AO$6:$BL$106,AC72,FALSE)/40,1)),0)</f>
        <v>0</v>
      </c>
      <c r="AA72" s="106">
        <f t="shared" ref="AA72:AA106" si="15">IF(Z72&gt;0,IF(((HLOOKUP($Y$109,$AO$6:$BL$106,AC72,FALSE))/40)&gt;=1,1,0.5),0)</f>
        <v>0</v>
      </c>
      <c r="AB72" s="40"/>
      <c r="AC72">
        <f t="shared" si="12"/>
        <v>67</v>
      </c>
      <c r="AD72" s="33">
        <f>+'Employee Compensation 24 Week'!G83</f>
        <v>0</v>
      </c>
      <c r="AE72" s="163">
        <f>IF(AB72="Yes",VLOOKUP(A72,'Prior Period FTE Calculation'!$A$10:$AK$109,36,FALSE),0)</f>
        <v>0</v>
      </c>
      <c r="AF72">
        <f>IF(AB72="Yes",VLOOKUP(A72,'Prior Period FTE Calculation'!$A$10:$AK$109,37,FALSE),0)</f>
        <v>0</v>
      </c>
      <c r="AG72">
        <f t="shared" ref="AG72:AG106" si="16">IF(AB72="Yes",IF(AE72&gt;0,IF(AE72&lt;1,0.5,IF(AE72&gt;=1,1,0)),0),0)</f>
        <v>0</v>
      </c>
      <c r="AH72">
        <f t="shared" ref="AH72:AH106" si="17">IF(AB72="Yes",IF(AF72&gt;0,IF(AF72&lt;1,0.5,IF(AF72&gt;=1,1,0)),0),0)</f>
        <v>0</v>
      </c>
      <c r="AI72" s="164">
        <f t="shared" ref="AI72:AI106" si="18">+AE72-Z72</f>
        <v>0</v>
      </c>
      <c r="AJ72" s="33">
        <f t="shared" ref="AJ72:AK106" si="19">+AF72-Z72</f>
        <v>0</v>
      </c>
      <c r="AK72" s="33">
        <f t="shared" si="19"/>
        <v>0</v>
      </c>
      <c r="AL72" s="165">
        <f t="shared" ref="AL72:AL106" si="20">+AH72-AA72</f>
        <v>0</v>
      </c>
      <c r="AO72" s="33">
        <f t="shared" si="13"/>
        <v>0</v>
      </c>
      <c r="AP72" s="33">
        <f>AVERAGE($B72:C72)</f>
        <v>0</v>
      </c>
      <c r="AQ72" s="33">
        <f>AVERAGE($B72:D72)</f>
        <v>0</v>
      </c>
      <c r="AR72" s="33">
        <f>AVERAGE($B72:E72)</f>
        <v>0</v>
      </c>
      <c r="AS72" s="33">
        <f>AVERAGE($B72:F72)</f>
        <v>0</v>
      </c>
      <c r="AT72" s="33">
        <f>AVERAGE($B72:G72)</f>
        <v>0</v>
      </c>
      <c r="AU72" s="33">
        <f>AVERAGE($B72:H72)</f>
        <v>0</v>
      </c>
      <c r="AV72" s="33">
        <f>AVERAGE($B72:I72)</f>
        <v>0</v>
      </c>
      <c r="AW72" s="33">
        <f>AVERAGE($B72:J72)</f>
        <v>0</v>
      </c>
      <c r="AX72" s="33">
        <f>AVERAGE($B72:K72)</f>
        <v>0</v>
      </c>
      <c r="AY72" s="33">
        <f>AVERAGE($B72:L72)</f>
        <v>0</v>
      </c>
      <c r="AZ72" s="33">
        <f>AVERAGE($B72:M72)</f>
        <v>0</v>
      </c>
      <c r="BA72" s="33">
        <f>AVERAGE($B72:N72)</f>
        <v>0</v>
      </c>
      <c r="BB72" s="33">
        <f>AVERAGE($B72:O72)</f>
        <v>0</v>
      </c>
      <c r="BC72" s="33">
        <f>AVERAGE($B72:P72)</f>
        <v>0</v>
      </c>
      <c r="BD72" s="33">
        <f>AVERAGE($B72:Q72)</f>
        <v>0</v>
      </c>
      <c r="BE72" s="33">
        <f>AVERAGE($B72:R72)</f>
        <v>0</v>
      </c>
      <c r="BF72" s="33">
        <f>AVERAGE($B72:S72)</f>
        <v>0</v>
      </c>
      <c r="BG72" s="33">
        <f>AVERAGE($B72:T72)</f>
        <v>0</v>
      </c>
      <c r="BH72" s="33">
        <f>AVERAGE($B72:U72)</f>
        <v>0</v>
      </c>
      <c r="BI72" s="33">
        <f>AVERAGE($B72:V72)</f>
        <v>0</v>
      </c>
      <c r="BJ72" s="33">
        <f>AVERAGE($B72:W72)</f>
        <v>0</v>
      </c>
      <c r="BK72" s="33">
        <f>AVERAGE($B72:X72)</f>
        <v>0</v>
      </c>
      <c r="BL72" s="33">
        <f>AVERAGE($B72:Y72)</f>
        <v>0</v>
      </c>
    </row>
    <row r="73" spans="1:64" x14ac:dyDescent="0.25">
      <c r="A73" s="172" t="str">
        <f>+'Employee Compensation 24 Week'!A84</f>
        <v>&lt;employee name&gt;</v>
      </c>
      <c r="B73" s="40">
        <v>0</v>
      </c>
      <c r="C73" s="40">
        <v>0</v>
      </c>
      <c r="D73" s="40">
        <v>0</v>
      </c>
      <c r="E73" s="40">
        <v>0</v>
      </c>
      <c r="F73" s="40">
        <v>0</v>
      </c>
      <c r="G73" s="40">
        <v>0</v>
      </c>
      <c r="H73" s="40">
        <v>0</v>
      </c>
      <c r="I73" s="40">
        <v>0</v>
      </c>
      <c r="J73" s="40">
        <v>0</v>
      </c>
      <c r="K73" s="40">
        <v>0</v>
      </c>
      <c r="L73" s="40">
        <v>0</v>
      </c>
      <c r="M73" s="40">
        <v>0</v>
      </c>
      <c r="N73" s="40">
        <v>0</v>
      </c>
      <c r="O73" s="40">
        <v>0</v>
      </c>
      <c r="P73" s="40">
        <v>0</v>
      </c>
      <c r="Q73" s="40">
        <v>0</v>
      </c>
      <c r="R73" s="40">
        <v>0</v>
      </c>
      <c r="S73" s="40">
        <v>0</v>
      </c>
      <c r="T73" s="40">
        <v>0</v>
      </c>
      <c r="U73" s="40">
        <v>0</v>
      </c>
      <c r="V73" s="40">
        <v>0</v>
      </c>
      <c r="W73" s="40">
        <v>0</v>
      </c>
      <c r="X73" s="40">
        <v>0</v>
      </c>
      <c r="Y73" s="40">
        <v>0</v>
      </c>
      <c r="Z73" s="106">
        <f t="shared" si="14"/>
        <v>0</v>
      </c>
      <c r="AA73" s="106">
        <f t="shared" si="15"/>
        <v>0</v>
      </c>
      <c r="AB73" s="40"/>
      <c r="AC73">
        <f t="shared" si="12"/>
        <v>68</v>
      </c>
      <c r="AD73" s="33">
        <f>+'Employee Compensation 24 Week'!G84</f>
        <v>0</v>
      </c>
      <c r="AE73" s="163">
        <f>IF(AB73="Yes",VLOOKUP(A73,'Prior Period FTE Calculation'!$A$10:$AK$109,36,FALSE),0)</f>
        <v>0</v>
      </c>
      <c r="AF73">
        <f>IF(AB73="Yes",VLOOKUP(A73,'Prior Period FTE Calculation'!$A$10:$AK$109,37,FALSE),0)</f>
        <v>0</v>
      </c>
      <c r="AG73">
        <f t="shared" si="16"/>
        <v>0</v>
      </c>
      <c r="AH73">
        <f t="shared" si="17"/>
        <v>0</v>
      </c>
      <c r="AI73" s="164">
        <f t="shared" si="18"/>
        <v>0</v>
      </c>
      <c r="AJ73" s="33">
        <f t="shared" si="19"/>
        <v>0</v>
      </c>
      <c r="AK73" s="33">
        <f t="shared" si="19"/>
        <v>0</v>
      </c>
      <c r="AL73" s="165">
        <f t="shared" si="20"/>
        <v>0</v>
      </c>
      <c r="AO73" s="33">
        <f t="shared" si="13"/>
        <v>0</v>
      </c>
      <c r="AP73" s="33">
        <f>AVERAGE($B73:C73)</f>
        <v>0</v>
      </c>
      <c r="AQ73" s="33">
        <f>AVERAGE($B73:D73)</f>
        <v>0</v>
      </c>
      <c r="AR73" s="33">
        <f>AVERAGE($B73:E73)</f>
        <v>0</v>
      </c>
      <c r="AS73" s="33">
        <f>AVERAGE($B73:F73)</f>
        <v>0</v>
      </c>
      <c r="AT73" s="33">
        <f>AVERAGE($B73:G73)</f>
        <v>0</v>
      </c>
      <c r="AU73" s="33">
        <f>AVERAGE($B73:H73)</f>
        <v>0</v>
      </c>
      <c r="AV73" s="33">
        <f>AVERAGE($B73:I73)</f>
        <v>0</v>
      </c>
      <c r="AW73" s="33">
        <f>AVERAGE($B73:J73)</f>
        <v>0</v>
      </c>
      <c r="AX73" s="33">
        <f>AVERAGE($B73:K73)</f>
        <v>0</v>
      </c>
      <c r="AY73" s="33">
        <f>AVERAGE($B73:L73)</f>
        <v>0</v>
      </c>
      <c r="AZ73" s="33">
        <f>AVERAGE($B73:M73)</f>
        <v>0</v>
      </c>
      <c r="BA73" s="33">
        <f>AVERAGE($B73:N73)</f>
        <v>0</v>
      </c>
      <c r="BB73" s="33">
        <f>AVERAGE($B73:O73)</f>
        <v>0</v>
      </c>
      <c r="BC73" s="33">
        <f>AVERAGE($B73:P73)</f>
        <v>0</v>
      </c>
      <c r="BD73" s="33">
        <f>AVERAGE($B73:Q73)</f>
        <v>0</v>
      </c>
      <c r="BE73" s="33">
        <f>AVERAGE($B73:R73)</f>
        <v>0</v>
      </c>
      <c r="BF73" s="33">
        <f>AVERAGE($B73:S73)</f>
        <v>0</v>
      </c>
      <c r="BG73" s="33">
        <f>AVERAGE($B73:T73)</f>
        <v>0</v>
      </c>
      <c r="BH73" s="33">
        <f>AVERAGE($B73:U73)</f>
        <v>0</v>
      </c>
      <c r="BI73" s="33">
        <f>AVERAGE($B73:V73)</f>
        <v>0</v>
      </c>
      <c r="BJ73" s="33">
        <f>AVERAGE($B73:W73)</f>
        <v>0</v>
      </c>
      <c r="BK73" s="33">
        <f>AVERAGE($B73:X73)</f>
        <v>0</v>
      </c>
      <c r="BL73" s="33">
        <f>AVERAGE($B73:Y73)</f>
        <v>0</v>
      </c>
    </row>
    <row r="74" spans="1:64" x14ac:dyDescent="0.25">
      <c r="A74" s="172" t="str">
        <f>+'Employee Compensation 24 Week'!A85</f>
        <v>&lt;employee name&gt;</v>
      </c>
      <c r="B74" s="40">
        <v>0</v>
      </c>
      <c r="C74" s="40">
        <v>0</v>
      </c>
      <c r="D74" s="40">
        <v>0</v>
      </c>
      <c r="E74" s="40">
        <v>0</v>
      </c>
      <c r="F74" s="40">
        <v>0</v>
      </c>
      <c r="G74" s="40">
        <v>0</v>
      </c>
      <c r="H74" s="40">
        <v>0</v>
      </c>
      <c r="I74" s="40">
        <v>0</v>
      </c>
      <c r="J74" s="40">
        <v>0</v>
      </c>
      <c r="K74" s="40">
        <v>0</v>
      </c>
      <c r="L74" s="40">
        <v>0</v>
      </c>
      <c r="M74" s="40">
        <v>0</v>
      </c>
      <c r="N74" s="40">
        <v>0</v>
      </c>
      <c r="O74" s="40">
        <v>0</v>
      </c>
      <c r="P74" s="40">
        <v>0</v>
      </c>
      <c r="Q74" s="40">
        <v>0</v>
      </c>
      <c r="R74" s="40">
        <v>0</v>
      </c>
      <c r="S74" s="40">
        <v>0</v>
      </c>
      <c r="T74" s="40">
        <v>0</v>
      </c>
      <c r="U74" s="40">
        <v>0</v>
      </c>
      <c r="V74" s="40">
        <v>0</v>
      </c>
      <c r="W74" s="40">
        <v>0</v>
      </c>
      <c r="X74" s="40">
        <v>0</v>
      </c>
      <c r="Y74" s="40">
        <v>0</v>
      </c>
      <c r="Z74" s="106">
        <f t="shared" si="14"/>
        <v>0</v>
      </c>
      <c r="AA74" s="106">
        <f t="shared" si="15"/>
        <v>0</v>
      </c>
      <c r="AB74" s="40"/>
      <c r="AC74">
        <f t="shared" ref="AC74:AC106" si="21">+AC73+1</f>
        <v>69</v>
      </c>
      <c r="AD74" s="33">
        <f>+'Employee Compensation 24 Week'!G85</f>
        <v>0</v>
      </c>
      <c r="AE74" s="163">
        <f>IF(AB74="Yes",VLOOKUP(A74,'Prior Period FTE Calculation'!$A$10:$AK$109,36,FALSE),0)</f>
        <v>0</v>
      </c>
      <c r="AF74">
        <f>IF(AB74="Yes",VLOOKUP(A74,'Prior Period FTE Calculation'!$A$10:$AK$109,37,FALSE),0)</f>
        <v>0</v>
      </c>
      <c r="AG74">
        <f t="shared" si="16"/>
        <v>0</v>
      </c>
      <c r="AH74">
        <f t="shared" si="17"/>
        <v>0</v>
      </c>
      <c r="AI74" s="164">
        <f t="shared" si="18"/>
        <v>0</v>
      </c>
      <c r="AJ74" s="33">
        <f t="shared" si="19"/>
        <v>0</v>
      </c>
      <c r="AK74" s="33">
        <f t="shared" si="19"/>
        <v>0</v>
      </c>
      <c r="AL74" s="165">
        <f t="shared" si="20"/>
        <v>0</v>
      </c>
      <c r="AO74" s="33">
        <f t="shared" si="13"/>
        <v>0</v>
      </c>
      <c r="AP74" s="33">
        <f>AVERAGE($B74:C74)</f>
        <v>0</v>
      </c>
      <c r="AQ74" s="33">
        <f>AVERAGE($B74:D74)</f>
        <v>0</v>
      </c>
      <c r="AR74" s="33">
        <f>AVERAGE($B74:E74)</f>
        <v>0</v>
      </c>
      <c r="AS74" s="33">
        <f>AVERAGE($B74:F74)</f>
        <v>0</v>
      </c>
      <c r="AT74" s="33">
        <f>AVERAGE($B74:G74)</f>
        <v>0</v>
      </c>
      <c r="AU74" s="33">
        <f>AVERAGE($B74:H74)</f>
        <v>0</v>
      </c>
      <c r="AV74" s="33">
        <f>AVERAGE($B74:I74)</f>
        <v>0</v>
      </c>
      <c r="AW74" s="33">
        <f>AVERAGE($B74:J74)</f>
        <v>0</v>
      </c>
      <c r="AX74" s="33">
        <f>AVERAGE($B74:K74)</f>
        <v>0</v>
      </c>
      <c r="AY74" s="33">
        <f>AVERAGE($B74:L74)</f>
        <v>0</v>
      </c>
      <c r="AZ74" s="33">
        <f>AVERAGE($B74:M74)</f>
        <v>0</v>
      </c>
      <c r="BA74" s="33">
        <f>AVERAGE($B74:N74)</f>
        <v>0</v>
      </c>
      <c r="BB74" s="33">
        <f>AVERAGE($B74:O74)</f>
        <v>0</v>
      </c>
      <c r="BC74" s="33">
        <f>AVERAGE($B74:P74)</f>
        <v>0</v>
      </c>
      <c r="BD74" s="33">
        <f>AVERAGE($B74:Q74)</f>
        <v>0</v>
      </c>
      <c r="BE74" s="33">
        <f>AVERAGE($B74:R74)</f>
        <v>0</v>
      </c>
      <c r="BF74" s="33">
        <f>AVERAGE($B74:S74)</f>
        <v>0</v>
      </c>
      <c r="BG74" s="33">
        <f>AVERAGE($B74:T74)</f>
        <v>0</v>
      </c>
      <c r="BH74" s="33">
        <f>AVERAGE($B74:U74)</f>
        <v>0</v>
      </c>
      <c r="BI74" s="33">
        <f>AVERAGE($B74:V74)</f>
        <v>0</v>
      </c>
      <c r="BJ74" s="33">
        <f>AVERAGE($B74:W74)</f>
        <v>0</v>
      </c>
      <c r="BK74" s="33">
        <f>AVERAGE($B74:X74)</f>
        <v>0</v>
      </c>
      <c r="BL74" s="33">
        <f>AVERAGE($B74:Y74)</f>
        <v>0</v>
      </c>
    </row>
    <row r="75" spans="1:64" x14ac:dyDescent="0.25">
      <c r="A75" s="172" t="str">
        <f>+'Employee Compensation 24 Week'!A86</f>
        <v>&lt;employee name&gt;</v>
      </c>
      <c r="B75" s="40">
        <v>0</v>
      </c>
      <c r="C75" s="40">
        <v>0</v>
      </c>
      <c r="D75" s="40">
        <v>0</v>
      </c>
      <c r="E75" s="40">
        <v>0</v>
      </c>
      <c r="F75" s="40">
        <v>0</v>
      </c>
      <c r="G75" s="40">
        <v>0</v>
      </c>
      <c r="H75" s="40">
        <v>0</v>
      </c>
      <c r="I75" s="40">
        <v>0</v>
      </c>
      <c r="J75" s="40">
        <v>0</v>
      </c>
      <c r="K75" s="40">
        <v>0</v>
      </c>
      <c r="L75" s="40">
        <v>0</v>
      </c>
      <c r="M75" s="40">
        <v>0</v>
      </c>
      <c r="N75" s="40">
        <v>0</v>
      </c>
      <c r="O75" s="40">
        <v>0</v>
      </c>
      <c r="P75" s="40">
        <v>0</v>
      </c>
      <c r="Q75" s="40">
        <v>0</v>
      </c>
      <c r="R75" s="40">
        <v>0</v>
      </c>
      <c r="S75" s="40">
        <v>0</v>
      </c>
      <c r="T75" s="40">
        <v>0</v>
      </c>
      <c r="U75" s="40">
        <v>0</v>
      </c>
      <c r="V75" s="40">
        <v>0</v>
      </c>
      <c r="W75" s="40">
        <v>0</v>
      </c>
      <c r="X75" s="40">
        <v>0</v>
      </c>
      <c r="Y75" s="40">
        <v>0</v>
      </c>
      <c r="Z75" s="106">
        <f t="shared" si="14"/>
        <v>0</v>
      </c>
      <c r="AA75" s="106">
        <f t="shared" si="15"/>
        <v>0</v>
      </c>
      <c r="AB75" s="40"/>
      <c r="AC75">
        <f t="shared" si="21"/>
        <v>70</v>
      </c>
      <c r="AD75" s="33">
        <f>+'Employee Compensation 24 Week'!G86</f>
        <v>0</v>
      </c>
      <c r="AE75" s="163">
        <f>IF(AB75="Yes",VLOOKUP(A75,'Prior Period FTE Calculation'!$A$10:$AK$109,36,FALSE),0)</f>
        <v>0</v>
      </c>
      <c r="AF75">
        <f>IF(AB75="Yes",VLOOKUP(A75,'Prior Period FTE Calculation'!$A$10:$AK$109,37,FALSE),0)</f>
        <v>0</v>
      </c>
      <c r="AG75">
        <f t="shared" si="16"/>
        <v>0</v>
      </c>
      <c r="AH75">
        <f t="shared" si="17"/>
        <v>0</v>
      </c>
      <c r="AI75" s="164">
        <f t="shared" si="18"/>
        <v>0</v>
      </c>
      <c r="AJ75" s="33">
        <f t="shared" si="19"/>
        <v>0</v>
      </c>
      <c r="AK75" s="33">
        <f t="shared" si="19"/>
        <v>0</v>
      </c>
      <c r="AL75" s="165">
        <f t="shared" si="20"/>
        <v>0</v>
      </c>
      <c r="AO75" s="33">
        <f t="shared" ref="AO75:AO106" si="22">+B75</f>
        <v>0</v>
      </c>
      <c r="AP75" s="33">
        <f>AVERAGE($B75:C75)</f>
        <v>0</v>
      </c>
      <c r="AQ75" s="33">
        <f>AVERAGE($B75:D75)</f>
        <v>0</v>
      </c>
      <c r="AR75" s="33">
        <f>AVERAGE($B75:E75)</f>
        <v>0</v>
      </c>
      <c r="AS75" s="33">
        <f>AVERAGE($B75:F75)</f>
        <v>0</v>
      </c>
      <c r="AT75" s="33">
        <f>AVERAGE($B75:G75)</f>
        <v>0</v>
      </c>
      <c r="AU75" s="33">
        <f>AVERAGE($B75:H75)</f>
        <v>0</v>
      </c>
      <c r="AV75" s="33">
        <f>AVERAGE($B75:I75)</f>
        <v>0</v>
      </c>
      <c r="AW75" s="33">
        <f>AVERAGE($B75:J75)</f>
        <v>0</v>
      </c>
      <c r="AX75" s="33">
        <f>AVERAGE($B75:K75)</f>
        <v>0</v>
      </c>
      <c r="AY75" s="33">
        <f>AVERAGE($B75:L75)</f>
        <v>0</v>
      </c>
      <c r="AZ75" s="33">
        <f>AVERAGE($B75:M75)</f>
        <v>0</v>
      </c>
      <c r="BA75" s="33">
        <f>AVERAGE($B75:N75)</f>
        <v>0</v>
      </c>
      <c r="BB75" s="33">
        <f>AVERAGE($B75:O75)</f>
        <v>0</v>
      </c>
      <c r="BC75" s="33">
        <f>AVERAGE($B75:P75)</f>
        <v>0</v>
      </c>
      <c r="BD75" s="33">
        <f>AVERAGE($B75:Q75)</f>
        <v>0</v>
      </c>
      <c r="BE75" s="33">
        <f>AVERAGE($B75:R75)</f>
        <v>0</v>
      </c>
      <c r="BF75" s="33">
        <f>AVERAGE($B75:S75)</f>
        <v>0</v>
      </c>
      <c r="BG75" s="33">
        <f>AVERAGE($B75:T75)</f>
        <v>0</v>
      </c>
      <c r="BH75" s="33">
        <f>AVERAGE($B75:U75)</f>
        <v>0</v>
      </c>
      <c r="BI75" s="33">
        <f>AVERAGE($B75:V75)</f>
        <v>0</v>
      </c>
      <c r="BJ75" s="33">
        <f>AVERAGE($B75:W75)</f>
        <v>0</v>
      </c>
      <c r="BK75" s="33">
        <f>AVERAGE($B75:X75)</f>
        <v>0</v>
      </c>
      <c r="BL75" s="33">
        <f>AVERAGE($B75:Y75)</f>
        <v>0</v>
      </c>
    </row>
    <row r="76" spans="1:64" x14ac:dyDescent="0.25">
      <c r="A76" s="172" t="str">
        <f>+'Employee Compensation 24 Week'!A87</f>
        <v>&lt;employee name&gt;</v>
      </c>
      <c r="B76" s="40">
        <v>0</v>
      </c>
      <c r="C76" s="40">
        <v>0</v>
      </c>
      <c r="D76" s="40">
        <v>0</v>
      </c>
      <c r="E76" s="40">
        <v>0</v>
      </c>
      <c r="F76" s="40">
        <v>0</v>
      </c>
      <c r="G76" s="40">
        <v>0</v>
      </c>
      <c r="H76" s="40">
        <v>0</v>
      </c>
      <c r="I76" s="40">
        <v>0</v>
      </c>
      <c r="J76" s="40">
        <v>0</v>
      </c>
      <c r="K76" s="40">
        <v>0</v>
      </c>
      <c r="L76" s="40">
        <v>0</v>
      </c>
      <c r="M76" s="40">
        <v>0</v>
      </c>
      <c r="N76" s="40">
        <v>0</v>
      </c>
      <c r="O76" s="40">
        <v>0</v>
      </c>
      <c r="P76" s="40">
        <v>0</v>
      </c>
      <c r="Q76" s="40">
        <v>0</v>
      </c>
      <c r="R76" s="40">
        <v>0</v>
      </c>
      <c r="S76" s="40">
        <v>0</v>
      </c>
      <c r="T76" s="40">
        <v>0</v>
      </c>
      <c r="U76" s="40">
        <v>0</v>
      </c>
      <c r="V76" s="40">
        <v>0</v>
      </c>
      <c r="W76" s="40">
        <v>0</v>
      </c>
      <c r="X76" s="40">
        <v>0</v>
      </c>
      <c r="Y76" s="40">
        <v>0</v>
      </c>
      <c r="Z76" s="106">
        <f t="shared" si="14"/>
        <v>0</v>
      </c>
      <c r="AA76" s="106">
        <f t="shared" si="15"/>
        <v>0</v>
      </c>
      <c r="AB76" s="40"/>
      <c r="AC76">
        <f t="shared" si="21"/>
        <v>71</v>
      </c>
      <c r="AD76" s="33">
        <f>+'Employee Compensation 24 Week'!G87</f>
        <v>0</v>
      </c>
      <c r="AE76" s="163">
        <f>IF(AB76="Yes",VLOOKUP(A76,'Prior Period FTE Calculation'!$A$10:$AK$109,36,FALSE),0)</f>
        <v>0</v>
      </c>
      <c r="AF76">
        <f>IF(AB76="Yes",VLOOKUP(A76,'Prior Period FTE Calculation'!$A$10:$AK$109,37,FALSE),0)</f>
        <v>0</v>
      </c>
      <c r="AG76">
        <f t="shared" si="16"/>
        <v>0</v>
      </c>
      <c r="AH76">
        <f t="shared" si="17"/>
        <v>0</v>
      </c>
      <c r="AI76" s="164">
        <f t="shared" si="18"/>
        <v>0</v>
      </c>
      <c r="AJ76" s="33">
        <f t="shared" si="19"/>
        <v>0</v>
      </c>
      <c r="AK76" s="33">
        <f t="shared" si="19"/>
        <v>0</v>
      </c>
      <c r="AL76" s="165">
        <f t="shared" si="20"/>
        <v>0</v>
      </c>
      <c r="AO76" s="33">
        <f t="shared" si="22"/>
        <v>0</v>
      </c>
      <c r="AP76" s="33">
        <f>AVERAGE($B76:C76)</f>
        <v>0</v>
      </c>
      <c r="AQ76" s="33">
        <f>AVERAGE($B76:D76)</f>
        <v>0</v>
      </c>
      <c r="AR76" s="33">
        <f>AVERAGE($B76:E76)</f>
        <v>0</v>
      </c>
      <c r="AS76" s="33">
        <f>AVERAGE($B76:F76)</f>
        <v>0</v>
      </c>
      <c r="AT76" s="33">
        <f>AVERAGE($B76:G76)</f>
        <v>0</v>
      </c>
      <c r="AU76" s="33">
        <f>AVERAGE($B76:H76)</f>
        <v>0</v>
      </c>
      <c r="AV76" s="33">
        <f>AVERAGE($B76:I76)</f>
        <v>0</v>
      </c>
      <c r="AW76" s="33">
        <f>AVERAGE($B76:J76)</f>
        <v>0</v>
      </c>
      <c r="AX76" s="33">
        <f>AVERAGE($B76:K76)</f>
        <v>0</v>
      </c>
      <c r="AY76" s="33">
        <f>AVERAGE($B76:L76)</f>
        <v>0</v>
      </c>
      <c r="AZ76" s="33">
        <f>AVERAGE($B76:M76)</f>
        <v>0</v>
      </c>
      <c r="BA76" s="33">
        <f>AVERAGE($B76:N76)</f>
        <v>0</v>
      </c>
      <c r="BB76" s="33">
        <f>AVERAGE($B76:O76)</f>
        <v>0</v>
      </c>
      <c r="BC76" s="33">
        <f>AVERAGE($B76:P76)</f>
        <v>0</v>
      </c>
      <c r="BD76" s="33">
        <f>AVERAGE($B76:Q76)</f>
        <v>0</v>
      </c>
      <c r="BE76" s="33">
        <f>AVERAGE($B76:R76)</f>
        <v>0</v>
      </c>
      <c r="BF76" s="33">
        <f>AVERAGE($B76:S76)</f>
        <v>0</v>
      </c>
      <c r="BG76" s="33">
        <f>AVERAGE($B76:T76)</f>
        <v>0</v>
      </c>
      <c r="BH76" s="33">
        <f>AVERAGE($B76:U76)</f>
        <v>0</v>
      </c>
      <c r="BI76" s="33">
        <f>AVERAGE($B76:V76)</f>
        <v>0</v>
      </c>
      <c r="BJ76" s="33">
        <f>AVERAGE($B76:W76)</f>
        <v>0</v>
      </c>
      <c r="BK76" s="33">
        <f>AVERAGE($B76:X76)</f>
        <v>0</v>
      </c>
      <c r="BL76" s="33">
        <f>AVERAGE($B76:Y76)</f>
        <v>0</v>
      </c>
    </row>
    <row r="77" spans="1:64" x14ac:dyDescent="0.25">
      <c r="A77" s="172" t="str">
        <f>+'Employee Compensation 24 Week'!A88</f>
        <v>&lt;employee name&gt;</v>
      </c>
      <c r="B77" s="40">
        <v>0</v>
      </c>
      <c r="C77" s="40">
        <v>0</v>
      </c>
      <c r="D77" s="40">
        <v>0</v>
      </c>
      <c r="E77" s="40">
        <v>0</v>
      </c>
      <c r="F77" s="40">
        <v>0</v>
      </c>
      <c r="G77" s="40">
        <v>0</v>
      </c>
      <c r="H77" s="40">
        <v>0</v>
      </c>
      <c r="I77" s="40">
        <v>0</v>
      </c>
      <c r="J77" s="40">
        <v>0</v>
      </c>
      <c r="K77" s="40">
        <v>0</v>
      </c>
      <c r="L77" s="40">
        <v>0</v>
      </c>
      <c r="M77" s="40">
        <v>0</v>
      </c>
      <c r="N77" s="40">
        <v>0</v>
      </c>
      <c r="O77" s="40">
        <v>0</v>
      </c>
      <c r="P77" s="40">
        <v>0</v>
      </c>
      <c r="Q77" s="40">
        <v>0</v>
      </c>
      <c r="R77" s="40">
        <v>0</v>
      </c>
      <c r="S77" s="40">
        <v>0</v>
      </c>
      <c r="T77" s="40">
        <v>0</v>
      </c>
      <c r="U77" s="40">
        <v>0</v>
      </c>
      <c r="V77" s="40">
        <v>0</v>
      </c>
      <c r="W77" s="40">
        <v>0</v>
      </c>
      <c r="X77" s="40">
        <v>0</v>
      </c>
      <c r="Y77" s="40">
        <v>0</v>
      </c>
      <c r="Z77" s="106">
        <f t="shared" si="14"/>
        <v>0</v>
      </c>
      <c r="AA77" s="106">
        <f t="shared" si="15"/>
        <v>0</v>
      </c>
      <c r="AB77" s="40"/>
      <c r="AC77">
        <f t="shared" si="21"/>
        <v>72</v>
      </c>
      <c r="AD77" s="33">
        <f>+'Employee Compensation 24 Week'!G88</f>
        <v>0</v>
      </c>
      <c r="AE77" s="163">
        <f>IF(AB77="Yes",VLOOKUP(A77,'Prior Period FTE Calculation'!$A$10:$AK$109,36,FALSE),0)</f>
        <v>0</v>
      </c>
      <c r="AF77">
        <f>IF(AB77="Yes",VLOOKUP(A77,'Prior Period FTE Calculation'!$A$10:$AK$109,37,FALSE),0)</f>
        <v>0</v>
      </c>
      <c r="AG77">
        <f t="shared" si="16"/>
        <v>0</v>
      </c>
      <c r="AH77">
        <f t="shared" si="17"/>
        <v>0</v>
      </c>
      <c r="AI77" s="164">
        <f t="shared" si="18"/>
        <v>0</v>
      </c>
      <c r="AJ77" s="33">
        <f t="shared" si="19"/>
        <v>0</v>
      </c>
      <c r="AK77" s="33">
        <f t="shared" si="19"/>
        <v>0</v>
      </c>
      <c r="AL77" s="165">
        <f t="shared" si="20"/>
        <v>0</v>
      </c>
      <c r="AO77" s="33">
        <f t="shared" si="22"/>
        <v>0</v>
      </c>
      <c r="AP77" s="33">
        <f>AVERAGE($B77:C77)</f>
        <v>0</v>
      </c>
      <c r="AQ77" s="33">
        <f>AVERAGE($B77:D77)</f>
        <v>0</v>
      </c>
      <c r="AR77" s="33">
        <f>AVERAGE($B77:E77)</f>
        <v>0</v>
      </c>
      <c r="AS77" s="33">
        <f>AVERAGE($B77:F77)</f>
        <v>0</v>
      </c>
      <c r="AT77" s="33">
        <f>AVERAGE($B77:G77)</f>
        <v>0</v>
      </c>
      <c r="AU77" s="33">
        <f>AVERAGE($B77:H77)</f>
        <v>0</v>
      </c>
      <c r="AV77" s="33">
        <f>AVERAGE($B77:I77)</f>
        <v>0</v>
      </c>
      <c r="AW77" s="33">
        <f>AVERAGE($B77:J77)</f>
        <v>0</v>
      </c>
      <c r="AX77" s="33">
        <f>AVERAGE($B77:K77)</f>
        <v>0</v>
      </c>
      <c r="AY77" s="33">
        <f>AVERAGE($B77:L77)</f>
        <v>0</v>
      </c>
      <c r="AZ77" s="33">
        <f>AVERAGE($B77:M77)</f>
        <v>0</v>
      </c>
      <c r="BA77" s="33">
        <f>AVERAGE($B77:N77)</f>
        <v>0</v>
      </c>
      <c r="BB77" s="33">
        <f>AVERAGE($B77:O77)</f>
        <v>0</v>
      </c>
      <c r="BC77" s="33">
        <f>AVERAGE($B77:P77)</f>
        <v>0</v>
      </c>
      <c r="BD77" s="33">
        <f>AVERAGE($B77:Q77)</f>
        <v>0</v>
      </c>
      <c r="BE77" s="33">
        <f>AVERAGE($B77:R77)</f>
        <v>0</v>
      </c>
      <c r="BF77" s="33">
        <f>AVERAGE($B77:S77)</f>
        <v>0</v>
      </c>
      <c r="BG77" s="33">
        <f>AVERAGE($B77:T77)</f>
        <v>0</v>
      </c>
      <c r="BH77" s="33">
        <f>AVERAGE($B77:U77)</f>
        <v>0</v>
      </c>
      <c r="BI77" s="33">
        <f>AVERAGE($B77:V77)</f>
        <v>0</v>
      </c>
      <c r="BJ77" s="33">
        <f>AVERAGE($B77:W77)</f>
        <v>0</v>
      </c>
      <c r="BK77" s="33">
        <f>AVERAGE($B77:X77)</f>
        <v>0</v>
      </c>
      <c r="BL77" s="33">
        <f>AVERAGE($B77:Y77)</f>
        <v>0</v>
      </c>
    </row>
    <row r="78" spans="1:64" x14ac:dyDescent="0.25">
      <c r="A78" s="172" t="str">
        <f>+'Employee Compensation 24 Week'!A89</f>
        <v>&lt;employee name&gt;</v>
      </c>
      <c r="B78" s="40">
        <v>0</v>
      </c>
      <c r="C78" s="40">
        <v>0</v>
      </c>
      <c r="D78" s="40">
        <v>0</v>
      </c>
      <c r="E78" s="40">
        <v>0</v>
      </c>
      <c r="F78" s="40">
        <v>0</v>
      </c>
      <c r="G78" s="40">
        <v>0</v>
      </c>
      <c r="H78" s="40">
        <v>0</v>
      </c>
      <c r="I78" s="40">
        <v>0</v>
      </c>
      <c r="J78" s="40">
        <v>0</v>
      </c>
      <c r="K78" s="40">
        <v>0</v>
      </c>
      <c r="L78" s="40">
        <v>0</v>
      </c>
      <c r="M78" s="40">
        <v>0</v>
      </c>
      <c r="N78" s="40">
        <v>0</v>
      </c>
      <c r="O78" s="40">
        <v>0</v>
      </c>
      <c r="P78" s="40">
        <v>0</v>
      </c>
      <c r="Q78" s="40">
        <v>0</v>
      </c>
      <c r="R78" s="40">
        <v>0</v>
      </c>
      <c r="S78" s="40">
        <v>0</v>
      </c>
      <c r="T78" s="40">
        <v>0</v>
      </c>
      <c r="U78" s="40">
        <v>0</v>
      </c>
      <c r="V78" s="40">
        <v>0</v>
      </c>
      <c r="W78" s="40">
        <v>0</v>
      </c>
      <c r="X78" s="40">
        <v>0</v>
      </c>
      <c r="Y78" s="40">
        <v>0</v>
      </c>
      <c r="Z78" s="106">
        <f t="shared" si="14"/>
        <v>0</v>
      </c>
      <c r="AA78" s="106">
        <f t="shared" si="15"/>
        <v>0</v>
      </c>
      <c r="AB78" s="40"/>
      <c r="AC78">
        <f t="shared" si="21"/>
        <v>73</v>
      </c>
      <c r="AD78" s="33">
        <f>+'Employee Compensation 24 Week'!G89</f>
        <v>0</v>
      </c>
      <c r="AE78" s="163">
        <f>IF(AB78="Yes",VLOOKUP(A78,'Prior Period FTE Calculation'!$A$10:$AK$109,36,FALSE),0)</f>
        <v>0</v>
      </c>
      <c r="AF78">
        <f>IF(AB78="Yes",VLOOKUP(A78,'Prior Period FTE Calculation'!$A$10:$AK$109,37,FALSE),0)</f>
        <v>0</v>
      </c>
      <c r="AG78">
        <f t="shared" si="16"/>
        <v>0</v>
      </c>
      <c r="AH78">
        <f t="shared" si="17"/>
        <v>0</v>
      </c>
      <c r="AI78" s="164">
        <f t="shared" si="18"/>
        <v>0</v>
      </c>
      <c r="AJ78" s="33">
        <f t="shared" si="19"/>
        <v>0</v>
      </c>
      <c r="AK78" s="33">
        <f t="shared" si="19"/>
        <v>0</v>
      </c>
      <c r="AL78" s="165">
        <f t="shared" si="20"/>
        <v>0</v>
      </c>
      <c r="AO78" s="33">
        <f t="shared" si="22"/>
        <v>0</v>
      </c>
      <c r="AP78" s="33">
        <f>AVERAGE($B78:C78)</f>
        <v>0</v>
      </c>
      <c r="AQ78" s="33">
        <f>AVERAGE($B78:D78)</f>
        <v>0</v>
      </c>
      <c r="AR78" s="33">
        <f>AVERAGE($B78:E78)</f>
        <v>0</v>
      </c>
      <c r="AS78" s="33">
        <f>AVERAGE($B78:F78)</f>
        <v>0</v>
      </c>
      <c r="AT78" s="33">
        <f>AVERAGE($B78:G78)</f>
        <v>0</v>
      </c>
      <c r="AU78" s="33">
        <f>AVERAGE($B78:H78)</f>
        <v>0</v>
      </c>
      <c r="AV78" s="33">
        <f>AVERAGE($B78:I78)</f>
        <v>0</v>
      </c>
      <c r="AW78" s="33">
        <f>AVERAGE($B78:J78)</f>
        <v>0</v>
      </c>
      <c r="AX78" s="33">
        <f>AVERAGE($B78:K78)</f>
        <v>0</v>
      </c>
      <c r="AY78" s="33">
        <f>AVERAGE($B78:L78)</f>
        <v>0</v>
      </c>
      <c r="AZ78" s="33">
        <f>AVERAGE($B78:M78)</f>
        <v>0</v>
      </c>
      <c r="BA78" s="33">
        <f>AVERAGE($B78:N78)</f>
        <v>0</v>
      </c>
      <c r="BB78" s="33">
        <f>AVERAGE($B78:O78)</f>
        <v>0</v>
      </c>
      <c r="BC78" s="33">
        <f>AVERAGE($B78:P78)</f>
        <v>0</v>
      </c>
      <c r="BD78" s="33">
        <f>AVERAGE($B78:Q78)</f>
        <v>0</v>
      </c>
      <c r="BE78" s="33">
        <f>AVERAGE($B78:R78)</f>
        <v>0</v>
      </c>
      <c r="BF78" s="33">
        <f>AVERAGE($B78:S78)</f>
        <v>0</v>
      </c>
      <c r="BG78" s="33">
        <f>AVERAGE($B78:T78)</f>
        <v>0</v>
      </c>
      <c r="BH78" s="33">
        <f>AVERAGE($B78:U78)</f>
        <v>0</v>
      </c>
      <c r="BI78" s="33">
        <f>AVERAGE($B78:V78)</f>
        <v>0</v>
      </c>
      <c r="BJ78" s="33">
        <f>AVERAGE($B78:W78)</f>
        <v>0</v>
      </c>
      <c r="BK78" s="33">
        <f>AVERAGE($B78:X78)</f>
        <v>0</v>
      </c>
      <c r="BL78" s="33">
        <f>AVERAGE($B78:Y78)</f>
        <v>0</v>
      </c>
    </row>
    <row r="79" spans="1:64" x14ac:dyDescent="0.25">
      <c r="A79" s="172" t="str">
        <f>+'Employee Compensation 24 Week'!A90</f>
        <v>&lt;employee name&gt;</v>
      </c>
      <c r="B79" s="40">
        <v>0</v>
      </c>
      <c r="C79" s="40">
        <v>0</v>
      </c>
      <c r="D79" s="40">
        <v>0</v>
      </c>
      <c r="E79" s="40">
        <v>0</v>
      </c>
      <c r="F79" s="40">
        <v>0</v>
      </c>
      <c r="G79" s="40">
        <v>0</v>
      </c>
      <c r="H79" s="40">
        <v>0</v>
      </c>
      <c r="I79" s="40">
        <v>0</v>
      </c>
      <c r="J79" s="40">
        <v>0</v>
      </c>
      <c r="K79" s="40">
        <v>0</v>
      </c>
      <c r="L79" s="40">
        <v>0</v>
      </c>
      <c r="M79" s="40">
        <v>0</v>
      </c>
      <c r="N79" s="40">
        <v>0</v>
      </c>
      <c r="O79" s="40">
        <v>0</v>
      </c>
      <c r="P79" s="40">
        <v>0</v>
      </c>
      <c r="Q79" s="40">
        <v>0</v>
      </c>
      <c r="R79" s="40">
        <v>0</v>
      </c>
      <c r="S79" s="40">
        <v>0</v>
      </c>
      <c r="T79" s="40">
        <v>0</v>
      </c>
      <c r="U79" s="40">
        <v>0</v>
      </c>
      <c r="V79" s="40">
        <v>0</v>
      </c>
      <c r="W79" s="40">
        <v>0</v>
      </c>
      <c r="X79" s="40">
        <v>0</v>
      </c>
      <c r="Y79" s="40">
        <v>0</v>
      </c>
      <c r="Z79" s="106">
        <f t="shared" si="14"/>
        <v>0</v>
      </c>
      <c r="AA79" s="106">
        <f t="shared" si="15"/>
        <v>0</v>
      </c>
      <c r="AB79" s="40"/>
      <c r="AC79">
        <f t="shared" si="21"/>
        <v>74</v>
      </c>
      <c r="AD79" s="33">
        <f>+'Employee Compensation 24 Week'!G90</f>
        <v>0</v>
      </c>
      <c r="AE79" s="163">
        <f>IF(AB79="Yes",VLOOKUP(A79,'Prior Period FTE Calculation'!$A$10:$AK$109,36,FALSE),0)</f>
        <v>0</v>
      </c>
      <c r="AF79">
        <f>IF(AB79="Yes",VLOOKUP(A79,'Prior Period FTE Calculation'!$A$10:$AK$109,37,FALSE),0)</f>
        <v>0</v>
      </c>
      <c r="AG79">
        <f t="shared" si="16"/>
        <v>0</v>
      </c>
      <c r="AH79">
        <f t="shared" si="17"/>
        <v>0</v>
      </c>
      <c r="AI79" s="164">
        <f t="shared" si="18"/>
        <v>0</v>
      </c>
      <c r="AJ79" s="33">
        <f t="shared" si="19"/>
        <v>0</v>
      </c>
      <c r="AK79" s="33">
        <f t="shared" si="19"/>
        <v>0</v>
      </c>
      <c r="AL79" s="165">
        <f t="shared" si="20"/>
        <v>0</v>
      </c>
      <c r="AO79" s="33">
        <f t="shared" si="22"/>
        <v>0</v>
      </c>
      <c r="AP79" s="33">
        <f>AVERAGE($B79:C79)</f>
        <v>0</v>
      </c>
      <c r="AQ79" s="33">
        <f>AVERAGE($B79:D79)</f>
        <v>0</v>
      </c>
      <c r="AR79" s="33">
        <f>AVERAGE($B79:E79)</f>
        <v>0</v>
      </c>
      <c r="AS79" s="33">
        <f>AVERAGE($B79:F79)</f>
        <v>0</v>
      </c>
      <c r="AT79" s="33">
        <f>AVERAGE($B79:G79)</f>
        <v>0</v>
      </c>
      <c r="AU79" s="33">
        <f>AVERAGE($B79:H79)</f>
        <v>0</v>
      </c>
      <c r="AV79" s="33">
        <f>AVERAGE($B79:I79)</f>
        <v>0</v>
      </c>
      <c r="AW79" s="33">
        <f>AVERAGE($B79:J79)</f>
        <v>0</v>
      </c>
      <c r="AX79" s="33">
        <f>AVERAGE($B79:K79)</f>
        <v>0</v>
      </c>
      <c r="AY79" s="33">
        <f>AVERAGE($B79:L79)</f>
        <v>0</v>
      </c>
      <c r="AZ79" s="33">
        <f>AVERAGE($B79:M79)</f>
        <v>0</v>
      </c>
      <c r="BA79" s="33">
        <f>AVERAGE($B79:N79)</f>
        <v>0</v>
      </c>
      <c r="BB79" s="33">
        <f>AVERAGE($B79:O79)</f>
        <v>0</v>
      </c>
      <c r="BC79" s="33">
        <f>AVERAGE($B79:P79)</f>
        <v>0</v>
      </c>
      <c r="BD79" s="33">
        <f>AVERAGE($B79:Q79)</f>
        <v>0</v>
      </c>
      <c r="BE79" s="33">
        <f>AVERAGE($B79:R79)</f>
        <v>0</v>
      </c>
      <c r="BF79" s="33">
        <f>AVERAGE($B79:S79)</f>
        <v>0</v>
      </c>
      <c r="BG79" s="33">
        <f>AVERAGE($B79:T79)</f>
        <v>0</v>
      </c>
      <c r="BH79" s="33">
        <f>AVERAGE($B79:U79)</f>
        <v>0</v>
      </c>
      <c r="BI79" s="33">
        <f>AVERAGE($B79:V79)</f>
        <v>0</v>
      </c>
      <c r="BJ79" s="33">
        <f>AVERAGE($B79:W79)</f>
        <v>0</v>
      </c>
      <c r="BK79" s="33">
        <f>AVERAGE($B79:X79)</f>
        <v>0</v>
      </c>
      <c r="BL79" s="33">
        <f>AVERAGE($B79:Y79)</f>
        <v>0</v>
      </c>
    </row>
    <row r="80" spans="1:64" x14ac:dyDescent="0.25">
      <c r="A80" s="172" t="str">
        <f>+'Employee Compensation 24 Week'!A91</f>
        <v>&lt;employee name&gt;</v>
      </c>
      <c r="B80" s="40">
        <v>0</v>
      </c>
      <c r="C80" s="40">
        <v>0</v>
      </c>
      <c r="D80" s="40">
        <v>0</v>
      </c>
      <c r="E80" s="40">
        <v>0</v>
      </c>
      <c r="F80" s="40">
        <v>0</v>
      </c>
      <c r="G80" s="40">
        <v>0</v>
      </c>
      <c r="H80" s="40">
        <v>0</v>
      </c>
      <c r="I80" s="40">
        <v>0</v>
      </c>
      <c r="J80" s="40">
        <v>0</v>
      </c>
      <c r="K80" s="40">
        <v>0</v>
      </c>
      <c r="L80" s="40">
        <v>0</v>
      </c>
      <c r="M80" s="40">
        <v>0</v>
      </c>
      <c r="N80" s="40">
        <v>0</v>
      </c>
      <c r="O80" s="40">
        <v>0</v>
      </c>
      <c r="P80" s="40">
        <v>0</v>
      </c>
      <c r="Q80" s="40">
        <v>0</v>
      </c>
      <c r="R80" s="40">
        <v>0</v>
      </c>
      <c r="S80" s="40">
        <v>0</v>
      </c>
      <c r="T80" s="40">
        <v>0</v>
      </c>
      <c r="U80" s="40">
        <v>0</v>
      </c>
      <c r="V80" s="40">
        <v>0</v>
      </c>
      <c r="W80" s="40">
        <v>0</v>
      </c>
      <c r="X80" s="40">
        <v>0</v>
      </c>
      <c r="Y80" s="40">
        <v>0</v>
      </c>
      <c r="Z80" s="106">
        <f t="shared" si="14"/>
        <v>0</v>
      </c>
      <c r="AA80" s="106">
        <f>IF(Z80&gt;0,IF(((HLOOKUP($Y$109,$AO$6:$BL$106,AC80,FALSE))/40)&gt;=1,1,0.5),0)</f>
        <v>0</v>
      </c>
      <c r="AB80" s="40"/>
      <c r="AC80">
        <f t="shared" si="21"/>
        <v>75</v>
      </c>
      <c r="AD80" s="33">
        <f>+'Employee Compensation 24 Week'!G91</f>
        <v>0</v>
      </c>
      <c r="AE80" s="163">
        <f>IF(AB80="Yes",VLOOKUP(A80,'Prior Period FTE Calculation'!$A$10:$AK$109,36,FALSE),0)</f>
        <v>0</v>
      </c>
      <c r="AF80">
        <f>IF(AB80="Yes",VLOOKUP(A80,'Prior Period FTE Calculation'!$A$10:$AK$109,37,FALSE),0)</f>
        <v>0</v>
      </c>
      <c r="AG80">
        <f t="shared" si="16"/>
        <v>0</v>
      </c>
      <c r="AH80">
        <f t="shared" si="17"/>
        <v>0</v>
      </c>
      <c r="AI80" s="164">
        <f t="shared" si="18"/>
        <v>0</v>
      </c>
      <c r="AJ80" s="33">
        <f t="shared" si="19"/>
        <v>0</v>
      </c>
      <c r="AK80" s="33">
        <f t="shared" si="19"/>
        <v>0</v>
      </c>
      <c r="AL80" s="165">
        <f t="shared" si="20"/>
        <v>0</v>
      </c>
      <c r="AO80" s="33">
        <f t="shared" si="22"/>
        <v>0</v>
      </c>
      <c r="AP80" s="33">
        <f>AVERAGE($B80:C80)</f>
        <v>0</v>
      </c>
      <c r="AQ80" s="33">
        <f>AVERAGE($B80:D80)</f>
        <v>0</v>
      </c>
      <c r="AR80" s="33">
        <f>AVERAGE($B80:E80)</f>
        <v>0</v>
      </c>
      <c r="AS80" s="33">
        <f>AVERAGE($B80:F80)</f>
        <v>0</v>
      </c>
      <c r="AT80" s="33">
        <f>AVERAGE($B80:G80)</f>
        <v>0</v>
      </c>
      <c r="AU80" s="33">
        <f>AVERAGE($B80:H80)</f>
        <v>0</v>
      </c>
      <c r="AV80" s="33">
        <f>AVERAGE($B80:I80)</f>
        <v>0</v>
      </c>
      <c r="AW80" s="33">
        <f>AVERAGE($B80:J80)</f>
        <v>0</v>
      </c>
      <c r="AX80" s="33">
        <f>AVERAGE($B80:K80)</f>
        <v>0</v>
      </c>
      <c r="AY80" s="33">
        <f>AVERAGE($B80:L80)</f>
        <v>0</v>
      </c>
      <c r="AZ80" s="33">
        <f>AVERAGE($B80:M80)</f>
        <v>0</v>
      </c>
      <c r="BA80" s="33">
        <f>AVERAGE($B80:N80)</f>
        <v>0</v>
      </c>
      <c r="BB80" s="33">
        <f>AVERAGE($B80:O80)</f>
        <v>0</v>
      </c>
      <c r="BC80" s="33">
        <f>AVERAGE($B80:P80)</f>
        <v>0</v>
      </c>
      <c r="BD80" s="33">
        <f>AVERAGE($B80:Q80)</f>
        <v>0</v>
      </c>
      <c r="BE80" s="33">
        <f>AVERAGE($B80:R80)</f>
        <v>0</v>
      </c>
      <c r="BF80" s="33">
        <f>AVERAGE($B80:S80)</f>
        <v>0</v>
      </c>
      <c r="BG80" s="33">
        <f>AVERAGE($B80:T80)</f>
        <v>0</v>
      </c>
      <c r="BH80" s="33">
        <f>AVERAGE($B80:U80)</f>
        <v>0</v>
      </c>
      <c r="BI80" s="33">
        <f>AVERAGE($B80:V80)</f>
        <v>0</v>
      </c>
      <c r="BJ80" s="33">
        <f>AVERAGE($B80:W80)</f>
        <v>0</v>
      </c>
      <c r="BK80" s="33">
        <f>AVERAGE($B80:X80)</f>
        <v>0</v>
      </c>
      <c r="BL80" s="33">
        <f>AVERAGE($B80:Y80)</f>
        <v>0</v>
      </c>
    </row>
    <row r="81" spans="1:64" x14ac:dyDescent="0.25">
      <c r="A81" s="172" t="str">
        <f>+'Employee Compensation 24 Week'!A92</f>
        <v>&lt;employee name&gt;</v>
      </c>
      <c r="B81" s="40">
        <v>0</v>
      </c>
      <c r="C81" s="40">
        <v>0</v>
      </c>
      <c r="D81" s="40">
        <v>0</v>
      </c>
      <c r="E81" s="40">
        <v>0</v>
      </c>
      <c r="F81" s="40">
        <v>0</v>
      </c>
      <c r="G81" s="40">
        <v>0</v>
      </c>
      <c r="H81" s="40">
        <v>0</v>
      </c>
      <c r="I81" s="40">
        <v>0</v>
      </c>
      <c r="J81" s="40">
        <v>0</v>
      </c>
      <c r="K81" s="40">
        <v>0</v>
      </c>
      <c r="L81" s="40">
        <v>0</v>
      </c>
      <c r="M81" s="40">
        <v>0</v>
      </c>
      <c r="N81" s="40">
        <v>0</v>
      </c>
      <c r="O81" s="40">
        <v>0</v>
      </c>
      <c r="P81" s="40">
        <v>0</v>
      </c>
      <c r="Q81" s="40">
        <v>0</v>
      </c>
      <c r="R81" s="40">
        <v>0</v>
      </c>
      <c r="S81" s="40">
        <v>0</v>
      </c>
      <c r="T81" s="40">
        <v>0</v>
      </c>
      <c r="U81" s="40">
        <v>0</v>
      </c>
      <c r="V81" s="40">
        <v>0</v>
      </c>
      <c r="W81" s="40">
        <v>0</v>
      </c>
      <c r="X81" s="40">
        <v>0</v>
      </c>
      <c r="Y81" s="40">
        <v>0</v>
      </c>
      <c r="Z81" s="106">
        <f t="shared" si="14"/>
        <v>0</v>
      </c>
      <c r="AA81" s="106">
        <f t="shared" si="15"/>
        <v>0</v>
      </c>
      <c r="AB81" s="40"/>
      <c r="AC81">
        <f t="shared" si="21"/>
        <v>76</v>
      </c>
      <c r="AD81" s="33">
        <f>+'Employee Compensation 24 Week'!G92</f>
        <v>0</v>
      </c>
      <c r="AE81" s="163">
        <f>IF(AB81="Yes",VLOOKUP(A81,'Prior Period FTE Calculation'!$A$10:$AK$109,36,FALSE),0)</f>
        <v>0</v>
      </c>
      <c r="AF81">
        <f>IF(AB81="Yes",VLOOKUP(A81,'Prior Period FTE Calculation'!$A$10:$AK$109,37,FALSE),0)</f>
        <v>0</v>
      </c>
      <c r="AG81">
        <f t="shared" si="16"/>
        <v>0</v>
      </c>
      <c r="AH81">
        <f t="shared" si="17"/>
        <v>0</v>
      </c>
      <c r="AI81" s="164">
        <f t="shared" si="18"/>
        <v>0</v>
      </c>
      <c r="AJ81" s="33">
        <f t="shared" si="19"/>
        <v>0</v>
      </c>
      <c r="AK81" s="33">
        <f t="shared" si="19"/>
        <v>0</v>
      </c>
      <c r="AL81" s="165">
        <f t="shared" si="20"/>
        <v>0</v>
      </c>
      <c r="AO81" s="33">
        <f t="shared" si="22"/>
        <v>0</v>
      </c>
      <c r="AP81" s="33">
        <f>AVERAGE($B81:C81)</f>
        <v>0</v>
      </c>
      <c r="AQ81" s="33">
        <f>AVERAGE($B81:D81)</f>
        <v>0</v>
      </c>
      <c r="AR81" s="33">
        <f>AVERAGE($B81:E81)</f>
        <v>0</v>
      </c>
      <c r="AS81" s="33">
        <f>AVERAGE($B81:F81)</f>
        <v>0</v>
      </c>
      <c r="AT81" s="33">
        <f>AVERAGE($B81:G81)</f>
        <v>0</v>
      </c>
      <c r="AU81" s="33">
        <f>AVERAGE($B81:H81)</f>
        <v>0</v>
      </c>
      <c r="AV81" s="33">
        <f>AVERAGE($B81:I81)</f>
        <v>0</v>
      </c>
      <c r="AW81" s="33">
        <f>AVERAGE($B81:J81)</f>
        <v>0</v>
      </c>
      <c r="AX81" s="33">
        <f>AVERAGE($B81:K81)</f>
        <v>0</v>
      </c>
      <c r="AY81" s="33">
        <f>AVERAGE($B81:L81)</f>
        <v>0</v>
      </c>
      <c r="AZ81" s="33">
        <f>AVERAGE($B81:M81)</f>
        <v>0</v>
      </c>
      <c r="BA81" s="33">
        <f>AVERAGE($B81:N81)</f>
        <v>0</v>
      </c>
      <c r="BB81" s="33">
        <f>AVERAGE($B81:O81)</f>
        <v>0</v>
      </c>
      <c r="BC81" s="33">
        <f>AVERAGE($B81:P81)</f>
        <v>0</v>
      </c>
      <c r="BD81" s="33">
        <f>AVERAGE($B81:Q81)</f>
        <v>0</v>
      </c>
      <c r="BE81" s="33">
        <f>AVERAGE($B81:R81)</f>
        <v>0</v>
      </c>
      <c r="BF81" s="33">
        <f>AVERAGE($B81:S81)</f>
        <v>0</v>
      </c>
      <c r="BG81" s="33">
        <f>AVERAGE($B81:T81)</f>
        <v>0</v>
      </c>
      <c r="BH81" s="33">
        <f>AVERAGE($B81:U81)</f>
        <v>0</v>
      </c>
      <c r="BI81" s="33">
        <f>AVERAGE($B81:V81)</f>
        <v>0</v>
      </c>
      <c r="BJ81" s="33">
        <f>AVERAGE($B81:W81)</f>
        <v>0</v>
      </c>
      <c r="BK81" s="33">
        <f>AVERAGE($B81:X81)</f>
        <v>0</v>
      </c>
      <c r="BL81" s="33">
        <f>AVERAGE($B81:Y81)</f>
        <v>0</v>
      </c>
    </row>
    <row r="82" spans="1:64" x14ac:dyDescent="0.25">
      <c r="A82" s="172" t="str">
        <f>+'Employee Compensation 24 Week'!A93</f>
        <v>&lt;employee name&gt;</v>
      </c>
      <c r="B82" s="40">
        <v>0</v>
      </c>
      <c r="C82" s="40">
        <v>0</v>
      </c>
      <c r="D82" s="40">
        <v>0</v>
      </c>
      <c r="E82" s="40">
        <v>0</v>
      </c>
      <c r="F82" s="40">
        <v>0</v>
      </c>
      <c r="G82" s="40">
        <v>0</v>
      </c>
      <c r="H82" s="40">
        <v>0</v>
      </c>
      <c r="I82" s="40">
        <v>0</v>
      </c>
      <c r="J82" s="40">
        <v>0</v>
      </c>
      <c r="K82" s="40">
        <v>0</v>
      </c>
      <c r="L82" s="40">
        <v>0</v>
      </c>
      <c r="M82" s="40">
        <v>0</v>
      </c>
      <c r="N82" s="40">
        <v>0</v>
      </c>
      <c r="O82" s="40">
        <v>0</v>
      </c>
      <c r="P82" s="40">
        <v>0</v>
      </c>
      <c r="Q82" s="40">
        <v>0</v>
      </c>
      <c r="R82" s="40">
        <v>0</v>
      </c>
      <c r="S82" s="40">
        <v>0</v>
      </c>
      <c r="T82" s="40">
        <v>0</v>
      </c>
      <c r="U82" s="40">
        <v>0</v>
      </c>
      <c r="V82" s="40">
        <v>0</v>
      </c>
      <c r="W82" s="40">
        <v>0</v>
      </c>
      <c r="X82" s="40">
        <v>0</v>
      </c>
      <c r="Y82" s="40">
        <v>0</v>
      </c>
      <c r="Z82" s="106">
        <f t="shared" si="14"/>
        <v>0</v>
      </c>
      <c r="AA82" s="106">
        <f t="shared" si="15"/>
        <v>0</v>
      </c>
      <c r="AB82" s="40"/>
      <c r="AC82">
        <f t="shared" si="21"/>
        <v>77</v>
      </c>
      <c r="AD82" s="33">
        <f>+'Employee Compensation 24 Week'!G93</f>
        <v>0</v>
      </c>
      <c r="AE82" s="163">
        <f>IF(AB82="Yes",VLOOKUP(A82,'Prior Period FTE Calculation'!$A$10:$AK$109,36,FALSE),0)</f>
        <v>0</v>
      </c>
      <c r="AF82">
        <f>IF(AB82="Yes",VLOOKUP(A82,'Prior Period FTE Calculation'!$A$10:$AK$109,37,FALSE),0)</f>
        <v>0</v>
      </c>
      <c r="AG82">
        <f t="shared" si="16"/>
        <v>0</v>
      </c>
      <c r="AH82">
        <f t="shared" si="17"/>
        <v>0</v>
      </c>
      <c r="AI82" s="164">
        <f t="shared" si="18"/>
        <v>0</v>
      </c>
      <c r="AJ82" s="33">
        <f t="shared" si="19"/>
        <v>0</v>
      </c>
      <c r="AK82" s="33">
        <f t="shared" si="19"/>
        <v>0</v>
      </c>
      <c r="AL82" s="165">
        <f t="shared" si="20"/>
        <v>0</v>
      </c>
      <c r="AO82" s="33">
        <f t="shared" si="22"/>
        <v>0</v>
      </c>
      <c r="AP82" s="33">
        <f>AVERAGE($B82:C82)</f>
        <v>0</v>
      </c>
      <c r="AQ82" s="33">
        <f>AVERAGE($B82:D82)</f>
        <v>0</v>
      </c>
      <c r="AR82" s="33">
        <f>AVERAGE($B82:E82)</f>
        <v>0</v>
      </c>
      <c r="AS82" s="33">
        <f>AVERAGE($B82:F82)</f>
        <v>0</v>
      </c>
      <c r="AT82" s="33">
        <f>AVERAGE($B82:G82)</f>
        <v>0</v>
      </c>
      <c r="AU82" s="33">
        <f>AVERAGE($B82:H82)</f>
        <v>0</v>
      </c>
      <c r="AV82" s="33">
        <f>AVERAGE($B82:I82)</f>
        <v>0</v>
      </c>
      <c r="AW82" s="33">
        <f>AVERAGE($B82:J82)</f>
        <v>0</v>
      </c>
      <c r="AX82" s="33">
        <f>AVERAGE($B82:K82)</f>
        <v>0</v>
      </c>
      <c r="AY82" s="33">
        <f>AVERAGE($B82:L82)</f>
        <v>0</v>
      </c>
      <c r="AZ82" s="33">
        <f>AVERAGE($B82:M82)</f>
        <v>0</v>
      </c>
      <c r="BA82" s="33">
        <f>AVERAGE($B82:N82)</f>
        <v>0</v>
      </c>
      <c r="BB82" s="33">
        <f>AVERAGE($B82:O82)</f>
        <v>0</v>
      </c>
      <c r="BC82" s="33">
        <f>AVERAGE($B82:P82)</f>
        <v>0</v>
      </c>
      <c r="BD82" s="33">
        <f>AVERAGE($B82:Q82)</f>
        <v>0</v>
      </c>
      <c r="BE82" s="33">
        <f>AVERAGE($B82:R82)</f>
        <v>0</v>
      </c>
      <c r="BF82" s="33">
        <f>AVERAGE($B82:S82)</f>
        <v>0</v>
      </c>
      <c r="BG82" s="33">
        <f>AVERAGE($B82:T82)</f>
        <v>0</v>
      </c>
      <c r="BH82" s="33">
        <f>AVERAGE($B82:U82)</f>
        <v>0</v>
      </c>
      <c r="BI82" s="33">
        <f>AVERAGE($B82:V82)</f>
        <v>0</v>
      </c>
      <c r="BJ82" s="33">
        <f>AVERAGE($B82:W82)</f>
        <v>0</v>
      </c>
      <c r="BK82" s="33">
        <f>AVERAGE($B82:X82)</f>
        <v>0</v>
      </c>
      <c r="BL82" s="33">
        <f>AVERAGE($B82:Y82)</f>
        <v>0</v>
      </c>
    </row>
    <row r="83" spans="1:64" x14ac:dyDescent="0.25">
      <c r="A83" s="172" t="str">
        <f>+'Employee Compensation 24 Week'!A94</f>
        <v>&lt;employee name&gt;</v>
      </c>
      <c r="B83" s="40">
        <v>0</v>
      </c>
      <c r="C83" s="40">
        <v>0</v>
      </c>
      <c r="D83" s="40">
        <v>0</v>
      </c>
      <c r="E83" s="40">
        <v>0</v>
      </c>
      <c r="F83" s="40">
        <v>0</v>
      </c>
      <c r="G83" s="40">
        <v>0</v>
      </c>
      <c r="H83" s="40">
        <v>0</v>
      </c>
      <c r="I83" s="40">
        <v>0</v>
      </c>
      <c r="J83" s="40">
        <v>0</v>
      </c>
      <c r="K83" s="40">
        <v>0</v>
      </c>
      <c r="L83" s="40">
        <v>0</v>
      </c>
      <c r="M83" s="40">
        <v>0</v>
      </c>
      <c r="N83" s="40">
        <v>0</v>
      </c>
      <c r="O83" s="40">
        <v>0</v>
      </c>
      <c r="P83" s="40">
        <v>0</v>
      </c>
      <c r="Q83" s="40">
        <v>0</v>
      </c>
      <c r="R83" s="40">
        <v>0</v>
      </c>
      <c r="S83" s="40">
        <v>0</v>
      </c>
      <c r="T83" s="40">
        <v>0</v>
      </c>
      <c r="U83" s="40">
        <v>0</v>
      </c>
      <c r="V83" s="40">
        <v>0</v>
      </c>
      <c r="W83" s="40">
        <v>0</v>
      </c>
      <c r="X83" s="40">
        <v>0</v>
      </c>
      <c r="Y83" s="40">
        <v>0</v>
      </c>
      <c r="Z83" s="106">
        <f t="shared" si="14"/>
        <v>0</v>
      </c>
      <c r="AA83" s="106">
        <f t="shared" si="15"/>
        <v>0</v>
      </c>
      <c r="AB83" s="40"/>
      <c r="AC83">
        <f t="shared" si="21"/>
        <v>78</v>
      </c>
      <c r="AD83" s="33">
        <f>+'Employee Compensation 24 Week'!G94</f>
        <v>0</v>
      </c>
      <c r="AE83" s="163">
        <f>IF(AB83="Yes",VLOOKUP(A83,'Prior Period FTE Calculation'!$A$10:$AK$109,36,FALSE),0)</f>
        <v>0</v>
      </c>
      <c r="AF83">
        <f>IF(AB83="Yes",VLOOKUP(A83,'Prior Period FTE Calculation'!$A$10:$AK$109,37,FALSE),0)</f>
        <v>0</v>
      </c>
      <c r="AG83">
        <f t="shared" si="16"/>
        <v>0</v>
      </c>
      <c r="AH83">
        <f t="shared" si="17"/>
        <v>0</v>
      </c>
      <c r="AI83" s="164">
        <f t="shared" si="18"/>
        <v>0</v>
      </c>
      <c r="AJ83" s="33">
        <f t="shared" si="19"/>
        <v>0</v>
      </c>
      <c r="AK83" s="33">
        <f t="shared" si="19"/>
        <v>0</v>
      </c>
      <c r="AL83" s="165">
        <f t="shared" si="20"/>
        <v>0</v>
      </c>
      <c r="AO83" s="33">
        <f t="shared" si="22"/>
        <v>0</v>
      </c>
      <c r="AP83" s="33">
        <f>AVERAGE($B83:C83)</f>
        <v>0</v>
      </c>
      <c r="AQ83" s="33">
        <f>AVERAGE($B83:D83)</f>
        <v>0</v>
      </c>
      <c r="AR83" s="33">
        <f>AVERAGE($B83:E83)</f>
        <v>0</v>
      </c>
      <c r="AS83" s="33">
        <f>AVERAGE($B83:F83)</f>
        <v>0</v>
      </c>
      <c r="AT83" s="33">
        <f>AVERAGE($B83:G83)</f>
        <v>0</v>
      </c>
      <c r="AU83" s="33">
        <f>AVERAGE($B83:H83)</f>
        <v>0</v>
      </c>
      <c r="AV83" s="33">
        <f>AVERAGE($B83:I83)</f>
        <v>0</v>
      </c>
      <c r="AW83" s="33">
        <f>AVERAGE($B83:J83)</f>
        <v>0</v>
      </c>
      <c r="AX83" s="33">
        <f>AVERAGE($B83:K83)</f>
        <v>0</v>
      </c>
      <c r="AY83" s="33">
        <f>AVERAGE($B83:L83)</f>
        <v>0</v>
      </c>
      <c r="AZ83" s="33">
        <f>AVERAGE($B83:M83)</f>
        <v>0</v>
      </c>
      <c r="BA83" s="33">
        <f>AVERAGE($B83:N83)</f>
        <v>0</v>
      </c>
      <c r="BB83" s="33">
        <f>AVERAGE($B83:O83)</f>
        <v>0</v>
      </c>
      <c r="BC83" s="33">
        <f>AVERAGE($B83:P83)</f>
        <v>0</v>
      </c>
      <c r="BD83" s="33">
        <f>AVERAGE($B83:Q83)</f>
        <v>0</v>
      </c>
      <c r="BE83" s="33">
        <f>AVERAGE($B83:R83)</f>
        <v>0</v>
      </c>
      <c r="BF83" s="33">
        <f>AVERAGE($B83:S83)</f>
        <v>0</v>
      </c>
      <c r="BG83" s="33">
        <f>AVERAGE($B83:T83)</f>
        <v>0</v>
      </c>
      <c r="BH83" s="33">
        <f>AVERAGE($B83:U83)</f>
        <v>0</v>
      </c>
      <c r="BI83" s="33">
        <f>AVERAGE($B83:V83)</f>
        <v>0</v>
      </c>
      <c r="BJ83" s="33">
        <f>AVERAGE($B83:W83)</f>
        <v>0</v>
      </c>
      <c r="BK83" s="33">
        <f>AVERAGE($B83:X83)</f>
        <v>0</v>
      </c>
      <c r="BL83" s="33">
        <f>AVERAGE($B83:Y83)</f>
        <v>0</v>
      </c>
    </row>
    <row r="84" spans="1:64" x14ac:dyDescent="0.25">
      <c r="A84" s="172" t="str">
        <f>+'Employee Compensation 24 Week'!A95</f>
        <v>&lt;employee name&gt;</v>
      </c>
      <c r="B84" s="40">
        <v>0</v>
      </c>
      <c r="C84" s="40">
        <v>0</v>
      </c>
      <c r="D84" s="40">
        <v>0</v>
      </c>
      <c r="E84" s="40">
        <v>0</v>
      </c>
      <c r="F84" s="40">
        <v>0</v>
      </c>
      <c r="G84" s="40">
        <v>0</v>
      </c>
      <c r="H84" s="40">
        <v>0</v>
      </c>
      <c r="I84" s="40">
        <v>0</v>
      </c>
      <c r="J84" s="40">
        <v>0</v>
      </c>
      <c r="K84" s="40">
        <v>0</v>
      </c>
      <c r="L84" s="40">
        <v>0</v>
      </c>
      <c r="M84" s="40">
        <v>0</v>
      </c>
      <c r="N84" s="40">
        <v>0</v>
      </c>
      <c r="O84" s="40">
        <v>0</v>
      </c>
      <c r="P84" s="40">
        <v>0</v>
      </c>
      <c r="Q84" s="40">
        <v>0</v>
      </c>
      <c r="R84" s="40">
        <v>0</v>
      </c>
      <c r="S84" s="40">
        <v>0</v>
      </c>
      <c r="T84" s="40">
        <v>0</v>
      </c>
      <c r="U84" s="40">
        <v>0</v>
      </c>
      <c r="V84" s="40">
        <v>0</v>
      </c>
      <c r="W84" s="40">
        <v>0</v>
      </c>
      <c r="X84" s="40">
        <v>0</v>
      </c>
      <c r="Y84" s="40">
        <v>0</v>
      </c>
      <c r="Z84" s="106">
        <f t="shared" si="14"/>
        <v>0</v>
      </c>
      <c r="AA84" s="106">
        <f t="shared" si="15"/>
        <v>0</v>
      </c>
      <c r="AB84" s="40"/>
      <c r="AC84">
        <f t="shared" si="21"/>
        <v>79</v>
      </c>
      <c r="AD84" s="33">
        <f>+'Employee Compensation 24 Week'!G95</f>
        <v>0</v>
      </c>
      <c r="AE84" s="163">
        <f>IF(AB84="Yes",VLOOKUP(A84,'Prior Period FTE Calculation'!$A$10:$AK$109,36,FALSE),0)</f>
        <v>0</v>
      </c>
      <c r="AF84">
        <f>IF(AB84="Yes",VLOOKUP(A84,'Prior Period FTE Calculation'!$A$10:$AK$109,37,FALSE),0)</f>
        <v>0</v>
      </c>
      <c r="AG84">
        <f t="shared" si="16"/>
        <v>0</v>
      </c>
      <c r="AH84">
        <f t="shared" si="17"/>
        <v>0</v>
      </c>
      <c r="AI84" s="164">
        <f t="shared" si="18"/>
        <v>0</v>
      </c>
      <c r="AJ84" s="33">
        <f t="shared" si="19"/>
        <v>0</v>
      </c>
      <c r="AK84" s="33">
        <f t="shared" si="19"/>
        <v>0</v>
      </c>
      <c r="AL84" s="165">
        <f t="shared" si="20"/>
        <v>0</v>
      </c>
      <c r="AO84" s="33">
        <f t="shared" si="22"/>
        <v>0</v>
      </c>
      <c r="AP84" s="33">
        <f>AVERAGE($B84:C84)</f>
        <v>0</v>
      </c>
      <c r="AQ84" s="33">
        <f>AVERAGE($B84:D84)</f>
        <v>0</v>
      </c>
      <c r="AR84" s="33">
        <f>AVERAGE($B84:E84)</f>
        <v>0</v>
      </c>
      <c r="AS84" s="33">
        <f>AVERAGE($B84:F84)</f>
        <v>0</v>
      </c>
      <c r="AT84" s="33">
        <f>AVERAGE($B84:G84)</f>
        <v>0</v>
      </c>
      <c r="AU84" s="33">
        <f>AVERAGE($B84:H84)</f>
        <v>0</v>
      </c>
      <c r="AV84" s="33">
        <f>AVERAGE($B84:I84)</f>
        <v>0</v>
      </c>
      <c r="AW84" s="33">
        <f>AVERAGE($B84:J84)</f>
        <v>0</v>
      </c>
      <c r="AX84" s="33">
        <f>AVERAGE($B84:K84)</f>
        <v>0</v>
      </c>
      <c r="AY84" s="33">
        <f>AVERAGE($B84:L84)</f>
        <v>0</v>
      </c>
      <c r="AZ84" s="33">
        <f>AVERAGE($B84:M84)</f>
        <v>0</v>
      </c>
      <c r="BA84" s="33">
        <f>AVERAGE($B84:N84)</f>
        <v>0</v>
      </c>
      <c r="BB84" s="33">
        <f>AVERAGE($B84:O84)</f>
        <v>0</v>
      </c>
      <c r="BC84" s="33">
        <f>AVERAGE($B84:P84)</f>
        <v>0</v>
      </c>
      <c r="BD84" s="33">
        <f>AVERAGE($B84:Q84)</f>
        <v>0</v>
      </c>
      <c r="BE84" s="33">
        <f>AVERAGE($B84:R84)</f>
        <v>0</v>
      </c>
      <c r="BF84" s="33">
        <f>AVERAGE($B84:S84)</f>
        <v>0</v>
      </c>
      <c r="BG84" s="33">
        <f>AVERAGE($B84:T84)</f>
        <v>0</v>
      </c>
      <c r="BH84" s="33">
        <f>AVERAGE($B84:U84)</f>
        <v>0</v>
      </c>
      <c r="BI84" s="33">
        <f>AVERAGE($B84:V84)</f>
        <v>0</v>
      </c>
      <c r="BJ84" s="33">
        <f>AVERAGE($B84:W84)</f>
        <v>0</v>
      </c>
      <c r="BK84" s="33">
        <f>AVERAGE($B84:X84)</f>
        <v>0</v>
      </c>
      <c r="BL84" s="33">
        <f>AVERAGE($B84:Y84)</f>
        <v>0</v>
      </c>
    </row>
    <row r="85" spans="1:64" x14ac:dyDescent="0.25">
      <c r="A85" s="172" t="str">
        <f>+'Employee Compensation 24 Week'!A96</f>
        <v>&lt;employee name&gt;</v>
      </c>
      <c r="B85" s="40">
        <v>0</v>
      </c>
      <c r="C85" s="40">
        <v>0</v>
      </c>
      <c r="D85" s="40">
        <v>0</v>
      </c>
      <c r="E85" s="40">
        <v>0</v>
      </c>
      <c r="F85" s="40">
        <v>0</v>
      </c>
      <c r="G85" s="40">
        <v>0</v>
      </c>
      <c r="H85" s="40">
        <v>0</v>
      </c>
      <c r="I85" s="40">
        <v>0</v>
      </c>
      <c r="J85" s="40">
        <v>0</v>
      </c>
      <c r="K85" s="40">
        <v>0</v>
      </c>
      <c r="L85" s="40">
        <v>0</v>
      </c>
      <c r="M85" s="40">
        <v>0</v>
      </c>
      <c r="N85" s="40">
        <v>0</v>
      </c>
      <c r="O85" s="40">
        <v>0</v>
      </c>
      <c r="P85" s="40">
        <v>0</v>
      </c>
      <c r="Q85" s="40">
        <v>0</v>
      </c>
      <c r="R85" s="40">
        <v>0</v>
      </c>
      <c r="S85" s="40">
        <v>0</v>
      </c>
      <c r="T85" s="40">
        <v>0</v>
      </c>
      <c r="U85" s="40">
        <v>0</v>
      </c>
      <c r="V85" s="40">
        <v>0</v>
      </c>
      <c r="W85" s="40">
        <v>0</v>
      </c>
      <c r="X85" s="40">
        <v>0</v>
      </c>
      <c r="Y85" s="40">
        <v>0</v>
      </c>
      <c r="Z85" s="106">
        <f t="shared" si="14"/>
        <v>0</v>
      </c>
      <c r="AA85" s="106">
        <f t="shared" si="15"/>
        <v>0</v>
      </c>
      <c r="AB85" s="40"/>
      <c r="AC85">
        <f t="shared" si="21"/>
        <v>80</v>
      </c>
      <c r="AD85" s="33">
        <f>+'Employee Compensation 24 Week'!G96</f>
        <v>0</v>
      </c>
      <c r="AE85" s="163">
        <f>IF(AB85="Yes",VLOOKUP(A85,'Prior Period FTE Calculation'!$A$10:$AK$109,36,FALSE),0)</f>
        <v>0</v>
      </c>
      <c r="AF85">
        <f>IF(AB85="Yes",VLOOKUP(A85,'Prior Period FTE Calculation'!$A$10:$AK$109,37,FALSE),0)</f>
        <v>0</v>
      </c>
      <c r="AG85">
        <f t="shared" si="16"/>
        <v>0</v>
      </c>
      <c r="AH85">
        <f t="shared" si="17"/>
        <v>0</v>
      </c>
      <c r="AI85" s="164">
        <f t="shared" si="18"/>
        <v>0</v>
      </c>
      <c r="AJ85" s="33">
        <f t="shared" si="19"/>
        <v>0</v>
      </c>
      <c r="AK85" s="33">
        <f t="shared" si="19"/>
        <v>0</v>
      </c>
      <c r="AL85" s="165">
        <f t="shared" si="20"/>
        <v>0</v>
      </c>
      <c r="AO85" s="33">
        <f t="shared" si="22"/>
        <v>0</v>
      </c>
      <c r="AP85" s="33">
        <f>AVERAGE($B85:C85)</f>
        <v>0</v>
      </c>
      <c r="AQ85" s="33">
        <f>AVERAGE($B85:D85)</f>
        <v>0</v>
      </c>
      <c r="AR85" s="33">
        <f>AVERAGE($B85:E85)</f>
        <v>0</v>
      </c>
      <c r="AS85" s="33">
        <f>AVERAGE($B85:F85)</f>
        <v>0</v>
      </c>
      <c r="AT85" s="33">
        <f>AVERAGE($B85:G85)</f>
        <v>0</v>
      </c>
      <c r="AU85" s="33">
        <f>AVERAGE($B85:H85)</f>
        <v>0</v>
      </c>
      <c r="AV85" s="33">
        <f>AVERAGE($B85:I85)</f>
        <v>0</v>
      </c>
      <c r="AW85" s="33">
        <f>AVERAGE($B85:J85)</f>
        <v>0</v>
      </c>
      <c r="AX85" s="33">
        <f>AVERAGE($B85:K85)</f>
        <v>0</v>
      </c>
      <c r="AY85" s="33">
        <f>AVERAGE($B85:L85)</f>
        <v>0</v>
      </c>
      <c r="AZ85" s="33">
        <f>AVERAGE($B85:M85)</f>
        <v>0</v>
      </c>
      <c r="BA85" s="33">
        <f>AVERAGE($B85:N85)</f>
        <v>0</v>
      </c>
      <c r="BB85" s="33">
        <f>AVERAGE($B85:O85)</f>
        <v>0</v>
      </c>
      <c r="BC85" s="33">
        <f>AVERAGE($B85:P85)</f>
        <v>0</v>
      </c>
      <c r="BD85" s="33">
        <f>AVERAGE($B85:Q85)</f>
        <v>0</v>
      </c>
      <c r="BE85" s="33">
        <f>AVERAGE($B85:R85)</f>
        <v>0</v>
      </c>
      <c r="BF85" s="33">
        <f>AVERAGE($B85:S85)</f>
        <v>0</v>
      </c>
      <c r="BG85" s="33">
        <f>AVERAGE($B85:T85)</f>
        <v>0</v>
      </c>
      <c r="BH85" s="33">
        <f>AVERAGE($B85:U85)</f>
        <v>0</v>
      </c>
      <c r="BI85" s="33">
        <f>AVERAGE($B85:V85)</f>
        <v>0</v>
      </c>
      <c r="BJ85" s="33">
        <f>AVERAGE($B85:W85)</f>
        <v>0</v>
      </c>
      <c r="BK85" s="33">
        <f>AVERAGE($B85:X85)</f>
        <v>0</v>
      </c>
      <c r="BL85" s="33">
        <f>AVERAGE($B85:Y85)</f>
        <v>0</v>
      </c>
    </row>
    <row r="86" spans="1:64" x14ac:dyDescent="0.25">
      <c r="A86" s="172" t="str">
        <f>+'Employee Compensation 24 Week'!A97</f>
        <v>&lt;employee name&gt;</v>
      </c>
      <c r="B86" s="40">
        <v>0</v>
      </c>
      <c r="C86" s="40">
        <v>0</v>
      </c>
      <c r="D86" s="40">
        <v>0</v>
      </c>
      <c r="E86" s="40">
        <v>0</v>
      </c>
      <c r="F86" s="40">
        <v>0</v>
      </c>
      <c r="G86" s="40">
        <v>0</v>
      </c>
      <c r="H86" s="40">
        <v>0</v>
      </c>
      <c r="I86" s="40">
        <v>0</v>
      </c>
      <c r="J86" s="40">
        <v>0</v>
      </c>
      <c r="K86" s="40">
        <v>0</v>
      </c>
      <c r="L86" s="40">
        <v>0</v>
      </c>
      <c r="M86" s="40">
        <v>0</v>
      </c>
      <c r="N86" s="40">
        <v>0</v>
      </c>
      <c r="O86" s="40">
        <v>0</v>
      </c>
      <c r="P86" s="40">
        <v>0</v>
      </c>
      <c r="Q86" s="40">
        <v>0</v>
      </c>
      <c r="R86" s="40">
        <v>0</v>
      </c>
      <c r="S86" s="40">
        <v>0</v>
      </c>
      <c r="T86" s="40">
        <v>0</v>
      </c>
      <c r="U86" s="40">
        <v>0</v>
      </c>
      <c r="V86" s="40">
        <v>0</v>
      </c>
      <c r="W86" s="40">
        <v>0</v>
      </c>
      <c r="X86" s="40">
        <v>0</v>
      </c>
      <c r="Y86" s="40">
        <v>0</v>
      </c>
      <c r="Z86" s="106">
        <f t="shared" si="14"/>
        <v>0</v>
      </c>
      <c r="AA86" s="106">
        <f t="shared" si="15"/>
        <v>0</v>
      </c>
      <c r="AB86" s="40"/>
      <c r="AC86">
        <f t="shared" si="21"/>
        <v>81</v>
      </c>
      <c r="AD86" s="33">
        <f>+'Employee Compensation 24 Week'!G97</f>
        <v>0</v>
      </c>
      <c r="AE86" s="163">
        <f>IF(AB86="Yes",VLOOKUP(A86,'Prior Period FTE Calculation'!$A$10:$AK$109,36,FALSE),0)</f>
        <v>0</v>
      </c>
      <c r="AF86">
        <f>IF(AB86="Yes",VLOOKUP(A86,'Prior Period FTE Calculation'!$A$10:$AK$109,37,FALSE),0)</f>
        <v>0</v>
      </c>
      <c r="AG86">
        <f t="shared" si="16"/>
        <v>0</v>
      </c>
      <c r="AH86">
        <f t="shared" si="17"/>
        <v>0</v>
      </c>
      <c r="AI86" s="164">
        <f t="shared" si="18"/>
        <v>0</v>
      </c>
      <c r="AJ86" s="33">
        <f t="shared" si="19"/>
        <v>0</v>
      </c>
      <c r="AK86" s="33">
        <f t="shared" si="19"/>
        <v>0</v>
      </c>
      <c r="AL86" s="165">
        <f t="shared" si="20"/>
        <v>0</v>
      </c>
      <c r="AO86" s="33">
        <f t="shared" si="22"/>
        <v>0</v>
      </c>
      <c r="AP86" s="33">
        <f>AVERAGE($B86:C86)</f>
        <v>0</v>
      </c>
      <c r="AQ86" s="33">
        <f>AVERAGE($B86:D86)</f>
        <v>0</v>
      </c>
      <c r="AR86" s="33">
        <f>AVERAGE($B86:E86)</f>
        <v>0</v>
      </c>
      <c r="AS86" s="33">
        <f>AVERAGE($B86:F86)</f>
        <v>0</v>
      </c>
      <c r="AT86" s="33">
        <f>AVERAGE($B86:G86)</f>
        <v>0</v>
      </c>
      <c r="AU86" s="33">
        <f>AVERAGE($B86:H86)</f>
        <v>0</v>
      </c>
      <c r="AV86" s="33">
        <f>AVERAGE($B86:I86)</f>
        <v>0</v>
      </c>
      <c r="AW86" s="33">
        <f>AVERAGE($B86:J86)</f>
        <v>0</v>
      </c>
      <c r="AX86" s="33">
        <f>AVERAGE($B86:K86)</f>
        <v>0</v>
      </c>
      <c r="AY86" s="33">
        <f>AVERAGE($B86:L86)</f>
        <v>0</v>
      </c>
      <c r="AZ86" s="33">
        <f>AVERAGE($B86:M86)</f>
        <v>0</v>
      </c>
      <c r="BA86" s="33">
        <f>AVERAGE($B86:N86)</f>
        <v>0</v>
      </c>
      <c r="BB86" s="33">
        <f>AVERAGE($B86:O86)</f>
        <v>0</v>
      </c>
      <c r="BC86" s="33">
        <f>AVERAGE($B86:P86)</f>
        <v>0</v>
      </c>
      <c r="BD86" s="33">
        <f>AVERAGE($B86:Q86)</f>
        <v>0</v>
      </c>
      <c r="BE86" s="33">
        <f>AVERAGE($B86:R86)</f>
        <v>0</v>
      </c>
      <c r="BF86" s="33">
        <f>AVERAGE($B86:S86)</f>
        <v>0</v>
      </c>
      <c r="BG86" s="33">
        <f>AVERAGE($B86:T86)</f>
        <v>0</v>
      </c>
      <c r="BH86" s="33">
        <f>AVERAGE($B86:U86)</f>
        <v>0</v>
      </c>
      <c r="BI86" s="33">
        <f>AVERAGE($B86:V86)</f>
        <v>0</v>
      </c>
      <c r="BJ86" s="33">
        <f>AVERAGE($B86:W86)</f>
        <v>0</v>
      </c>
      <c r="BK86" s="33">
        <f>AVERAGE($B86:X86)</f>
        <v>0</v>
      </c>
      <c r="BL86" s="33">
        <f>AVERAGE($B86:Y86)</f>
        <v>0</v>
      </c>
    </row>
    <row r="87" spans="1:64" x14ac:dyDescent="0.25">
      <c r="A87" s="172" t="str">
        <f>+'Employee Compensation 24 Week'!A98</f>
        <v>&lt;employee name&gt;</v>
      </c>
      <c r="B87" s="40">
        <v>0</v>
      </c>
      <c r="C87" s="40">
        <v>0</v>
      </c>
      <c r="D87" s="40">
        <v>0</v>
      </c>
      <c r="E87" s="40">
        <v>0</v>
      </c>
      <c r="F87" s="40">
        <v>0</v>
      </c>
      <c r="G87" s="40">
        <v>0</v>
      </c>
      <c r="H87" s="40">
        <v>0</v>
      </c>
      <c r="I87" s="40">
        <v>0</v>
      </c>
      <c r="J87" s="40">
        <v>0</v>
      </c>
      <c r="K87" s="40">
        <v>0</v>
      </c>
      <c r="L87" s="40">
        <v>0</v>
      </c>
      <c r="M87" s="40">
        <v>0</v>
      </c>
      <c r="N87" s="40">
        <v>0</v>
      </c>
      <c r="O87" s="40">
        <v>0</v>
      </c>
      <c r="P87" s="40">
        <v>0</v>
      </c>
      <c r="Q87" s="40">
        <v>0</v>
      </c>
      <c r="R87" s="40">
        <v>0</v>
      </c>
      <c r="S87" s="40">
        <v>0</v>
      </c>
      <c r="T87" s="40">
        <v>0</v>
      </c>
      <c r="U87" s="40">
        <v>0</v>
      </c>
      <c r="V87" s="40">
        <v>0</v>
      </c>
      <c r="W87" s="40">
        <v>0</v>
      </c>
      <c r="X87" s="40">
        <v>0</v>
      </c>
      <c r="Y87" s="40">
        <v>0</v>
      </c>
      <c r="Z87" s="106">
        <f t="shared" si="14"/>
        <v>0</v>
      </c>
      <c r="AA87" s="106">
        <f t="shared" si="15"/>
        <v>0</v>
      </c>
      <c r="AB87" s="40"/>
      <c r="AC87">
        <f t="shared" si="21"/>
        <v>82</v>
      </c>
      <c r="AD87" s="33">
        <f>+'Employee Compensation 24 Week'!G98</f>
        <v>0</v>
      </c>
      <c r="AE87" s="163">
        <f>IF(AB87="Yes",VLOOKUP(A87,'Prior Period FTE Calculation'!$A$10:$AK$109,36,FALSE),0)</f>
        <v>0</v>
      </c>
      <c r="AF87">
        <f>IF(AB87="Yes",VLOOKUP(A87,'Prior Period FTE Calculation'!$A$10:$AK$109,37,FALSE),0)</f>
        <v>0</v>
      </c>
      <c r="AG87">
        <f t="shared" si="16"/>
        <v>0</v>
      </c>
      <c r="AH87">
        <f t="shared" si="17"/>
        <v>0</v>
      </c>
      <c r="AI87" s="164">
        <f t="shared" si="18"/>
        <v>0</v>
      </c>
      <c r="AJ87" s="33">
        <f t="shared" si="19"/>
        <v>0</v>
      </c>
      <c r="AK87" s="33">
        <f t="shared" si="19"/>
        <v>0</v>
      </c>
      <c r="AL87" s="165">
        <f t="shared" si="20"/>
        <v>0</v>
      </c>
      <c r="AO87" s="33">
        <f t="shared" si="22"/>
        <v>0</v>
      </c>
      <c r="AP87" s="33">
        <f>AVERAGE($B87:C87)</f>
        <v>0</v>
      </c>
      <c r="AQ87" s="33">
        <f>AVERAGE($B87:D87)</f>
        <v>0</v>
      </c>
      <c r="AR87" s="33">
        <f>AVERAGE($B87:E87)</f>
        <v>0</v>
      </c>
      <c r="AS87" s="33">
        <f>AVERAGE($B87:F87)</f>
        <v>0</v>
      </c>
      <c r="AT87" s="33">
        <f>AVERAGE($B87:G87)</f>
        <v>0</v>
      </c>
      <c r="AU87" s="33">
        <f>AVERAGE($B87:H87)</f>
        <v>0</v>
      </c>
      <c r="AV87" s="33">
        <f>AVERAGE($B87:I87)</f>
        <v>0</v>
      </c>
      <c r="AW87" s="33">
        <f>AVERAGE($B87:J87)</f>
        <v>0</v>
      </c>
      <c r="AX87" s="33">
        <f>AVERAGE($B87:K87)</f>
        <v>0</v>
      </c>
      <c r="AY87" s="33">
        <f>AVERAGE($B87:L87)</f>
        <v>0</v>
      </c>
      <c r="AZ87" s="33">
        <f>AVERAGE($B87:M87)</f>
        <v>0</v>
      </c>
      <c r="BA87" s="33">
        <f>AVERAGE($B87:N87)</f>
        <v>0</v>
      </c>
      <c r="BB87" s="33">
        <f>AVERAGE($B87:O87)</f>
        <v>0</v>
      </c>
      <c r="BC87" s="33">
        <f>AVERAGE($B87:P87)</f>
        <v>0</v>
      </c>
      <c r="BD87" s="33">
        <f>AVERAGE($B87:Q87)</f>
        <v>0</v>
      </c>
      <c r="BE87" s="33">
        <f>AVERAGE($B87:R87)</f>
        <v>0</v>
      </c>
      <c r="BF87" s="33">
        <f>AVERAGE($B87:S87)</f>
        <v>0</v>
      </c>
      <c r="BG87" s="33">
        <f>AVERAGE($B87:T87)</f>
        <v>0</v>
      </c>
      <c r="BH87" s="33">
        <f>AVERAGE($B87:U87)</f>
        <v>0</v>
      </c>
      <c r="BI87" s="33">
        <f>AVERAGE($B87:V87)</f>
        <v>0</v>
      </c>
      <c r="BJ87" s="33">
        <f>AVERAGE($B87:W87)</f>
        <v>0</v>
      </c>
      <c r="BK87" s="33">
        <f>AVERAGE($B87:X87)</f>
        <v>0</v>
      </c>
      <c r="BL87" s="33">
        <f>AVERAGE($B87:Y87)</f>
        <v>0</v>
      </c>
    </row>
    <row r="88" spans="1:64" x14ac:dyDescent="0.25">
      <c r="A88" s="172" t="str">
        <f>+'Employee Compensation 24 Week'!A99</f>
        <v>&lt;employee name&gt;</v>
      </c>
      <c r="B88" s="40">
        <v>0</v>
      </c>
      <c r="C88" s="40">
        <v>0</v>
      </c>
      <c r="D88" s="40">
        <v>0</v>
      </c>
      <c r="E88" s="40">
        <v>0</v>
      </c>
      <c r="F88" s="40">
        <v>0</v>
      </c>
      <c r="G88" s="40">
        <v>0</v>
      </c>
      <c r="H88" s="40">
        <v>0</v>
      </c>
      <c r="I88" s="40">
        <v>0</v>
      </c>
      <c r="J88" s="40">
        <v>0</v>
      </c>
      <c r="K88" s="40">
        <v>0</v>
      </c>
      <c r="L88" s="40">
        <v>0</v>
      </c>
      <c r="M88" s="40">
        <v>0</v>
      </c>
      <c r="N88" s="40">
        <v>0</v>
      </c>
      <c r="O88" s="40">
        <v>0</v>
      </c>
      <c r="P88" s="40">
        <v>0</v>
      </c>
      <c r="Q88" s="40">
        <v>0</v>
      </c>
      <c r="R88" s="40">
        <v>0</v>
      </c>
      <c r="S88" s="40">
        <v>0</v>
      </c>
      <c r="T88" s="40">
        <v>0</v>
      </c>
      <c r="U88" s="40">
        <v>0</v>
      </c>
      <c r="V88" s="40">
        <v>0</v>
      </c>
      <c r="W88" s="40">
        <v>0</v>
      </c>
      <c r="X88" s="40">
        <v>0</v>
      </c>
      <c r="Y88" s="40">
        <v>0</v>
      </c>
      <c r="Z88" s="106">
        <f t="shared" si="14"/>
        <v>0</v>
      </c>
      <c r="AA88" s="106">
        <f t="shared" si="15"/>
        <v>0</v>
      </c>
      <c r="AB88" s="40"/>
      <c r="AC88">
        <f t="shared" si="21"/>
        <v>83</v>
      </c>
      <c r="AD88" s="33">
        <f>+'Employee Compensation 24 Week'!G99</f>
        <v>0</v>
      </c>
      <c r="AE88" s="163">
        <f>IF(AB88="Yes",VLOOKUP(A88,'Prior Period FTE Calculation'!$A$10:$AK$109,36,FALSE),0)</f>
        <v>0</v>
      </c>
      <c r="AF88">
        <f>IF(AB88="Yes",VLOOKUP(A88,'Prior Period FTE Calculation'!$A$10:$AK$109,37,FALSE),0)</f>
        <v>0</v>
      </c>
      <c r="AG88">
        <f t="shared" si="16"/>
        <v>0</v>
      </c>
      <c r="AH88">
        <f t="shared" si="17"/>
        <v>0</v>
      </c>
      <c r="AI88" s="164">
        <f t="shared" si="18"/>
        <v>0</v>
      </c>
      <c r="AJ88" s="33">
        <f t="shared" si="19"/>
        <v>0</v>
      </c>
      <c r="AK88" s="33">
        <f t="shared" si="19"/>
        <v>0</v>
      </c>
      <c r="AL88" s="165">
        <f t="shared" si="20"/>
        <v>0</v>
      </c>
      <c r="AO88" s="33">
        <f t="shared" si="22"/>
        <v>0</v>
      </c>
      <c r="AP88" s="33">
        <f>AVERAGE($B88:C88)</f>
        <v>0</v>
      </c>
      <c r="AQ88" s="33">
        <f>AVERAGE($B88:D88)</f>
        <v>0</v>
      </c>
      <c r="AR88" s="33">
        <f>AVERAGE($B88:E88)</f>
        <v>0</v>
      </c>
      <c r="AS88" s="33">
        <f>AVERAGE($B88:F88)</f>
        <v>0</v>
      </c>
      <c r="AT88" s="33">
        <f>AVERAGE($B88:G88)</f>
        <v>0</v>
      </c>
      <c r="AU88" s="33">
        <f>AVERAGE($B88:H88)</f>
        <v>0</v>
      </c>
      <c r="AV88" s="33">
        <f>AVERAGE($B88:I88)</f>
        <v>0</v>
      </c>
      <c r="AW88" s="33">
        <f>AVERAGE($B88:J88)</f>
        <v>0</v>
      </c>
      <c r="AX88" s="33">
        <f>AVERAGE($B88:K88)</f>
        <v>0</v>
      </c>
      <c r="AY88" s="33">
        <f>AVERAGE($B88:L88)</f>
        <v>0</v>
      </c>
      <c r="AZ88" s="33">
        <f>AVERAGE($B88:M88)</f>
        <v>0</v>
      </c>
      <c r="BA88" s="33">
        <f>AVERAGE($B88:N88)</f>
        <v>0</v>
      </c>
      <c r="BB88" s="33">
        <f>AVERAGE($B88:O88)</f>
        <v>0</v>
      </c>
      <c r="BC88" s="33">
        <f>AVERAGE($B88:P88)</f>
        <v>0</v>
      </c>
      <c r="BD88" s="33">
        <f>AVERAGE($B88:Q88)</f>
        <v>0</v>
      </c>
      <c r="BE88" s="33">
        <f>AVERAGE($B88:R88)</f>
        <v>0</v>
      </c>
      <c r="BF88" s="33">
        <f>AVERAGE($B88:S88)</f>
        <v>0</v>
      </c>
      <c r="BG88" s="33">
        <f>AVERAGE($B88:T88)</f>
        <v>0</v>
      </c>
      <c r="BH88" s="33">
        <f>AVERAGE($B88:U88)</f>
        <v>0</v>
      </c>
      <c r="BI88" s="33">
        <f>AVERAGE($B88:V88)</f>
        <v>0</v>
      </c>
      <c r="BJ88" s="33">
        <f>AVERAGE($B88:W88)</f>
        <v>0</v>
      </c>
      <c r="BK88" s="33">
        <f>AVERAGE($B88:X88)</f>
        <v>0</v>
      </c>
      <c r="BL88" s="33">
        <f>AVERAGE($B88:Y88)</f>
        <v>0</v>
      </c>
    </row>
    <row r="89" spans="1:64" x14ac:dyDescent="0.25">
      <c r="A89" s="172" t="str">
        <f>+'Employee Compensation 24 Week'!A100</f>
        <v>&lt;employee name&gt;</v>
      </c>
      <c r="B89" s="40">
        <v>0</v>
      </c>
      <c r="C89" s="40">
        <v>0</v>
      </c>
      <c r="D89" s="40">
        <v>0</v>
      </c>
      <c r="E89" s="40">
        <v>0</v>
      </c>
      <c r="F89" s="40">
        <v>0</v>
      </c>
      <c r="G89" s="40">
        <v>0</v>
      </c>
      <c r="H89" s="40">
        <v>0</v>
      </c>
      <c r="I89" s="40">
        <v>0</v>
      </c>
      <c r="J89" s="40">
        <v>0</v>
      </c>
      <c r="K89" s="40">
        <v>0</v>
      </c>
      <c r="L89" s="40">
        <v>0</v>
      </c>
      <c r="M89" s="40">
        <v>0</v>
      </c>
      <c r="N89" s="40">
        <v>0</v>
      </c>
      <c r="O89" s="40">
        <v>0</v>
      </c>
      <c r="P89" s="40">
        <v>0</v>
      </c>
      <c r="Q89" s="40">
        <v>0</v>
      </c>
      <c r="R89" s="40">
        <v>0</v>
      </c>
      <c r="S89" s="40">
        <v>0</v>
      </c>
      <c r="T89" s="40">
        <v>0</v>
      </c>
      <c r="U89" s="40">
        <v>0</v>
      </c>
      <c r="V89" s="40">
        <v>0</v>
      </c>
      <c r="W89" s="40">
        <v>0</v>
      </c>
      <c r="X89" s="40">
        <v>0</v>
      </c>
      <c r="Y89" s="40">
        <v>0</v>
      </c>
      <c r="Z89" s="106">
        <f t="shared" si="14"/>
        <v>0</v>
      </c>
      <c r="AA89" s="106">
        <f t="shared" si="15"/>
        <v>0</v>
      </c>
      <c r="AB89" s="40"/>
      <c r="AC89">
        <f t="shared" si="21"/>
        <v>84</v>
      </c>
      <c r="AD89" s="33">
        <f>+'Employee Compensation 24 Week'!G100</f>
        <v>0</v>
      </c>
      <c r="AE89" s="163">
        <f>IF(AB89="Yes",VLOOKUP(A89,'Prior Period FTE Calculation'!$A$10:$AK$109,36,FALSE),0)</f>
        <v>0</v>
      </c>
      <c r="AF89">
        <f>IF(AB89="Yes",VLOOKUP(A89,'Prior Period FTE Calculation'!$A$10:$AK$109,37,FALSE),0)</f>
        <v>0</v>
      </c>
      <c r="AG89">
        <f t="shared" si="16"/>
        <v>0</v>
      </c>
      <c r="AH89">
        <f t="shared" si="17"/>
        <v>0</v>
      </c>
      <c r="AI89" s="164">
        <f t="shared" si="18"/>
        <v>0</v>
      </c>
      <c r="AJ89" s="33">
        <f t="shared" si="19"/>
        <v>0</v>
      </c>
      <c r="AK89" s="33">
        <f t="shared" si="19"/>
        <v>0</v>
      </c>
      <c r="AL89" s="165">
        <f t="shared" si="20"/>
        <v>0</v>
      </c>
      <c r="AO89" s="33">
        <f t="shared" si="22"/>
        <v>0</v>
      </c>
      <c r="AP89" s="33">
        <f>AVERAGE($B89:C89)</f>
        <v>0</v>
      </c>
      <c r="AQ89" s="33">
        <f>AVERAGE($B89:D89)</f>
        <v>0</v>
      </c>
      <c r="AR89" s="33">
        <f>AVERAGE($B89:E89)</f>
        <v>0</v>
      </c>
      <c r="AS89" s="33">
        <f>AVERAGE($B89:F89)</f>
        <v>0</v>
      </c>
      <c r="AT89" s="33">
        <f>AVERAGE($B89:G89)</f>
        <v>0</v>
      </c>
      <c r="AU89" s="33">
        <f>AVERAGE($B89:H89)</f>
        <v>0</v>
      </c>
      <c r="AV89" s="33">
        <f>AVERAGE($B89:I89)</f>
        <v>0</v>
      </c>
      <c r="AW89" s="33">
        <f>AVERAGE($B89:J89)</f>
        <v>0</v>
      </c>
      <c r="AX89" s="33">
        <f>AVERAGE($B89:K89)</f>
        <v>0</v>
      </c>
      <c r="AY89" s="33">
        <f>AVERAGE($B89:L89)</f>
        <v>0</v>
      </c>
      <c r="AZ89" s="33">
        <f>AVERAGE($B89:M89)</f>
        <v>0</v>
      </c>
      <c r="BA89" s="33">
        <f>AVERAGE($B89:N89)</f>
        <v>0</v>
      </c>
      <c r="BB89" s="33">
        <f>AVERAGE($B89:O89)</f>
        <v>0</v>
      </c>
      <c r="BC89" s="33">
        <f>AVERAGE($B89:P89)</f>
        <v>0</v>
      </c>
      <c r="BD89" s="33">
        <f>AVERAGE($B89:Q89)</f>
        <v>0</v>
      </c>
      <c r="BE89" s="33">
        <f>AVERAGE($B89:R89)</f>
        <v>0</v>
      </c>
      <c r="BF89" s="33">
        <f>AVERAGE($B89:S89)</f>
        <v>0</v>
      </c>
      <c r="BG89" s="33">
        <f>AVERAGE($B89:T89)</f>
        <v>0</v>
      </c>
      <c r="BH89" s="33">
        <f>AVERAGE($B89:U89)</f>
        <v>0</v>
      </c>
      <c r="BI89" s="33">
        <f>AVERAGE($B89:V89)</f>
        <v>0</v>
      </c>
      <c r="BJ89" s="33">
        <f>AVERAGE($B89:W89)</f>
        <v>0</v>
      </c>
      <c r="BK89" s="33">
        <f>AVERAGE($B89:X89)</f>
        <v>0</v>
      </c>
      <c r="BL89" s="33">
        <f>AVERAGE($B89:Y89)</f>
        <v>0</v>
      </c>
    </row>
    <row r="90" spans="1:64" x14ac:dyDescent="0.25">
      <c r="A90" s="172" t="str">
        <f>+'Employee Compensation 24 Week'!A101</f>
        <v>&lt;employee name&gt;</v>
      </c>
      <c r="B90" s="40">
        <v>0</v>
      </c>
      <c r="C90" s="40">
        <v>0</v>
      </c>
      <c r="D90" s="40">
        <v>0</v>
      </c>
      <c r="E90" s="40">
        <v>0</v>
      </c>
      <c r="F90" s="40">
        <v>0</v>
      </c>
      <c r="G90" s="40">
        <v>0</v>
      </c>
      <c r="H90" s="40">
        <v>0</v>
      </c>
      <c r="I90" s="40">
        <v>0</v>
      </c>
      <c r="J90" s="40">
        <v>0</v>
      </c>
      <c r="K90" s="40">
        <v>0</v>
      </c>
      <c r="L90" s="40">
        <v>0</v>
      </c>
      <c r="M90" s="40">
        <v>0</v>
      </c>
      <c r="N90" s="40">
        <v>0</v>
      </c>
      <c r="O90" s="40">
        <v>0</v>
      </c>
      <c r="P90" s="40">
        <v>0</v>
      </c>
      <c r="Q90" s="40">
        <v>0</v>
      </c>
      <c r="R90" s="40">
        <v>0</v>
      </c>
      <c r="S90" s="40">
        <v>0</v>
      </c>
      <c r="T90" s="40">
        <v>0</v>
      </c>
      <c r="U90" s="40">
        <v>0</v>
      </c>
      <c r="V90" s="40">
        <v>0</v>
      </c>
      <c r="W90" s="40">
        <v>0</v>
      </c>
      <c r="X90" s="40">
        <v>0</v>
      </c>
      <c r="Y90" s="40">
        <v>0</v>
      </c>
      <c r="Z90" s="106">
        <f t="shared" si="14"/>
        <v>0</v>
      </c>
      <c r="AA90" s="106">
        <f t="shared" si="15"/>
        <v>0</v>
      </c>
      <c r="AB90" s="40"/>
      <c r="AC90">
        <f t="shared" si="21"/>
        <v>85</v>
      </c>
      <c r="AD90" s="33">
        <f>+'Employee Compensation 24 Week'!G101</f>
        <v>0</v>
      </c>
      <c r="AE90" s="163">
        <f>IF(AB90="Yes",VLOOKUP(A90,'Prior Period FTE Calculation'!$A$10:$AK$109,36,FALSE),0)</f>
        <v>0</v>
      </c>
      <c r="AF90">
        <f>IF(AB90="Yes",VLOOKUP(A90,'Prior Period FTE Calculation'!$A$10:$AK$109,37,FALSE),0)</f>
        <v>0</v>
      </c>
      <c r="AG90">
        <f t="shared" si="16"/>
        <v>0</v>
      </c>
      <c r="AH90">
        <f t="shared" si="17"/>
        <v>0</v>
      </c>
      <c r="AI90" s="164">
        <f t="shared" si="18"/>
        <v>0</v>
      </c>
      <c r="AJ90" s="33">
        <f t="shared" si="19"/>
        <v>0</v>
      </c>
      <c r="AK90" s="33">
        <f t="shared" si="19"/>
        <v>0</v>
      </c>
      <c r="AL90" s="165">
        <f t="shared" si="20"/>
        <v>0</v>
      </c>
      <c r="AO90" s="33">
        <f t="shared" si="22"/>
        <v>0</v>
      </c>
      <c r="AP90" s="33">
        <f>AVERAGE($B90:C90)</f>
        <v>0</v>
      </c>
      <c r="AQ90" s="33">
        <f>AVERAGE($B90:D90)</f>
        <v>0</v>
      </c>
      <c r="AR90" s="33">
        <f>AVERAGE($B90:E90)</f>
        <v>0</v>
      </c>
      <c r="AS90" s="33">
        <f>AVERAGE($B90:F90)</f>
        <v>0</v>
      </c>
      <c r="AT90" s="33">
        <f>AVERAGE($B90:G90)</f>
        <v>0</v>
      </c>
      <c r="AU90" s="33">
        <f>AVERAGE($B90:H90)</f>
        <v>0</v>
      </c>
      <c r="AV90" s="33">
        <f>AVERAGE($B90:I90)</f>
        <v>0</v>
      </c>
      <c r="AW90" s="33">
        <f>AVERAGE($B90:J90)</f>
        <v>0</v>
      </c>
      <c r="AX90" s="33">
        <f>AVERAGE($B90:K90)</f>
        <v>0</v>
      </c>
      <c r="AY90" s="33">
        <f>AVERAGE($B90:L90)</f>
        <v>0</v>
      </c>
      <c r="AZ90" s="33">
        <f>AVERAGE($B90:M90)</f>
        <v>0</v>
      </c>
      <c r="BA90" s="33">
        <f>AVERAGE($B90:N90)</f>
        <v>0</v>
      </c>
      <c r="BB90" s="33">
        <f>AVERAGE($B90:O90)</f>
        <v>0</v>
      </c>
      <c r="BC90" s="33">
        <f>AVERAGE($B90:P90)</f>
        <v>0</v>
      </c>
      <c r="BD90" s="33">
        <f>AVERAGE($B90:Q90)</f>
        <v>0</v>
      </c>
      <c r="BE90" s="33">
        <f>AVERAGE($B90:R90)</f>
        <v>0</v>
      </c>
      <c r="BF90" s="33">
        <f>AVERAGE($B90:S90)</f>
        <v>0</v>
      </c>
      <c r="BG90" s="33">
        <f>AVERAGE($B90:T90)</f>
        <v>0</v>
      </c>
      <c r="BH90" s="33">
        <f>AVERAGE($B90:U90)</f>
        <v>0</v>
      </c>
      <c r="BI90" s="33">
        <f>AVERAGE($B90:V90)</f>
        <v>0</v>
      </c>
      <c r="BJ90" s="33">
        <f>AVERAGE($B90:W90)</f>
        <v>0</v>
      </c>
      <c r="BK90" s="33">
        <f>AVERAGE($B90:X90)</f>
        <v>0</v>
      </c>
      <c r="BL90" s="33">
        <f>AVERAGE($B90:Y90)</f>
        <v>0</v>
      </c>
    </row>
    <row r="91" spans="1:64" x14ac:dyDescent="0.25">
      <c r="A91" s="172" t="str">
        <f>+'Employee Compensation 24 Week'!A102</f>
        <v>&lt;employee name&gt;</v>
      </c>
      <c r="B91" s="40">
        <v>0</v>
      </c>
      <c r="C91" s="40">
        <v>0</v>
      </c>
      <c r="D91" s="40">
        <v>0</v>
      </c>
      <c r="E91" s="40">
        <v>0</v>
      </c>
      <c r="F91" s="40">
        <v>0</v>
      </c>
      <c r="G91" s="40">
        <v>0</v>
      </c>
      <c r="H91" s="40">
        <v>0</v>
      </c>
      <c r="I91" s="40">
        <v>0</v>
      </c>
      <c r="J91" s="40">
        <v>0</v>
      </c>
      <c r="K91" s="40">
        <v>0</v>
      </c>
      <c r="L91" s="40">
        <v>0</v>
      </c>
      <c r="M91" s="40">
        <v>0</v>
      </c>
      <c r="N91" s="40">
        <v>0</v>
      </c>
      <c r="O91" s="40">
        <v>0</v>
      </c>
      <c r="P91" s="40">
        <v>0</v>
      </c>
      <c r="Q91" s="40">
        <v>0</v>
      </c>
      <c r="R91" s="40">
        <v>0</v>
      </c>
      <c r="S91" s="40">
        <v>0</v>
      </c>
      <c r="T91" s="40">
        <v>0</v>
      </c>
      <c r="U91" s="40">
        <v>0</v>
      </c>
      <c r="V91" s="40">
        <v>0</v>
      </c>
      <c r="W91" s="40">
        <v>0</v>
      </c>
      <c r="X91" s="40">
        <v>0</v>
      </c>
      <c r="Y91" s="40">
        <v>0</v>
      </c>
      <c r="Z91" s="106">
        <f t="shared" si="14"/>
        <v>0</v>
      </c>
      <c r="AA91" s="106">
        <f t="shared" si="15"/>
        <v>0</v>
      </c>
      <c r="AB91" s="40"/>
      <c r="AC91">
        <f t="shared" si="21"/>
        <v>86</v>
      </c>
      <c r="AD91" s="33">
        <f>+'Employee Compensation 24 Week'!G102</f>
        <v>0</v>
      </c>
      <c r="AE91" s="163">
        <f>IF(AB91="Yes",VLOOKUP(A91,'Prior Period FTE Calculation'!$A$10:$AK$109,36,FALSE),0)</f>
        <v>0</v>
      </c>
      <c r="AF91">
        <f>IF(AB91="Yes",VLOOKUP(A91,'Prior Period FTE Calculation'!$A$10:$AK$109,37,FALSE),0)</f>
        <v>0</v>
      </c>
      <c r="AG91">
        <f t="shared" si="16"/>
        <v>0</v>
      </c>
      <c r="AH91">
        <f t="shared" si="17"/>
        <v>0</v>
      </c>
      <c r="AI91" s="164">
        <f t="shared" si="18"/>
        <v>0</v>
      </c>
      <c r="AJ91" s="33">
        <f t="shared" si="19"/>
        <v>0</v>
      </c>
      <c r="AK91" s="33">
        <f t="shared" si="19"/>
        <v>0</v>
      </c>
      <c r="AL91" s="165">
        <f t="shared" si="20"/>
        <v>0</v>
      </c>
      <c r="AO91" s="33">
        <f t="shared" si="22"/>
        <v>0</v>
      </c>
      <c r="AP91" s="33">
        <f>AVERAGE($B91:C91)</f>
        <v>0</v>
      </c>
      <c r="AQ91" s="33">
        <f>AVERAGE($B91:D91)</f>
        <v>0</v>
      </c>
      <c r="AR91" s="33">
        <f>AVERAGE($B91:E91)</f>
        <v>0</v>
      </c>
      <c r="AS91" s="33">
        <f>AVERAGE($B91:F91)</f>
        <v>0</v>
      </c>
      <c r="AT91" s="33">
        <f>AVERAGE($B91:G91)</f>
        <v>0</v>
      </c>
      <c r="AU91" s="33">
        <f>AVERAGE($B91:H91)</f>
        <v>0</v>
      </c>
      <c r="AV91" s="33">
        <f>AVERAGE($B91:I91)</f>
        <v>0</v>
      </c>
      <c r="AW91" s="33">
        <f>AVERAGE($B91:J91)</f>
        <v>0</v>
      </c>
      <c r="AX91" s="33">
        <f>AVERAGE($B91:K91)</f>
        <v>0</v>
      </c>
      <c r="AY91" s="33">
        <f>AVERAGE($B91:L91)</f>
        <v>0</v>
      </c>
      <c r="AZ91" s="33">
        <f>AVERAGE($B91:M91)</f>
        <v>0</v>
      </c>
      <c r="BA91" s="33">
        <f>AVERAGE($B91:N91)</f>
        <v>0</v>
      </c>
      <c r="BB91" s="33">
        <f>AVERAGE($B91:O91)</f>
        <v>0</v>
      </c>
      <c r="BC91" s="33">
        <f>AVERAGE($B91:P91)</f>
        <v>0</v>
      </c>
      <c r="BD91" s="33">
        <f>AVERAGE($B91:Q91)</f>
        <v>0</v>
      </c>
      <c r="BE91" s="33">
        <f>AVERAGE($B91:R91)</f>
        <v>0</v>
      </c>
      <c r="BF91" s="33">
        <f>AVERAGE($B91:S91)</f>
        <v>0</v>
      </c>
      <c r="BG91" s="33">
        <f>AVERAGE($B91:T91)</f>
        <v>0</v>
      </c>
      <c r="BH91" s="33">
        <f>AVERAGE($B91:U91)</f>
        <v>0</v>
      </c>
      <c r="BI91" s="33">
        <f>AVERAGE($B91:V91)</f>
        <v>0</v>
      </c>
      <c r="BJ91" s="33">
        <f>AVERAGE($B91:W91)</f>
        <v>0</v>
      </c>
      <c r="BK91" s="33">
        <f>AVERAGE($B91:X91)</f>
        <v>0</v>
      </c>
      <c r="BL91" s="33">
        <f>AVERAGE($B91:Y91)</f>
        <v>0</v>
      </c>
    </row>
    <row r="92" spans="1:64" x14ac:dyDescent="0.25">
      <c r="A92" s="172" t="str">
        <f>+'Employee Compensation 24 Week'!A103</f>
        <v>&lt;employee name&gt;</v>
      </c>
      <c r="B92" s="40">
        <v>0</v>
      </c>
      <c r="C92" s="40">
        <v>0</v>
      </c>
      <c r="D92" s="40">
        <v>0</v>
      </c>
      <c r="E92" s="40">
        <v>0</v>
      </c>
      <c r="F92" s="40">
        <v>0</v>
      </c>
      <c r="G92" s="40">
        <v>0</v>
      </c>
      <c r="H92" s="40">
        <v>0</v>
      </c>
      <c r="I92" s="40">
        <v>0</v>
      </c>
      <c r="J92" s="40">
        <v>0</v>
      </c>
      <c r="K92" s="40">
        <v>0</v>
      </c>
      <c r="L92" s="40">
        <v>0</v>
      </c>
      <c r="M92" s="40">
        <v>0</v>
      </c>
      <c r="N92" s="40">
        <v>0</v>
      </c>
      <c r="O92" s="40">
        <v>0</v>
      </c>
      <c r="P92" s="40">
        <v>0</v>
      </c>
      <c r="Q92" s="40">
        <v>0</v>
      </c>
      <c r="R92" s="40">
        <v>0</v>
      </c>
      <c r="S92" s="40">
        <v>0</v>
      </c>
      <c r="T92" s="40">
        <v>0</v>
      </c>
      <c r="U92" s="40">
        <v>0</v>
      </c>
      <c r="V92" s="40">
        <v>0</v>
      </c>
      <c r="W92" s="40">
        <v>0</v>
      </c>
      <c r="X92" s="40">
        <v>0</v>
      </c>
      <c r="Y92" s="40">
        <v>0</v>
      </c>
      <c r="Z92" s="106">
        <f t="shared" si="14"/>
        <v>0</v>
      </c>
      <c r="AA92" s="106">
        <f t="shared" si="15"/>
        <v>0</v>
      </c>
      <c r="AB92" s="40"/>
      <c r="AC92">
        <f t="shared" si="21"/>
        <v>87</v>
      </c>
      <c r="AD92" s="33">
        <f>+'Employee Compensation 24 Week'!G103</f>
        <v>0</v>
      </c>
      <c r="AE92" s="163">
        <f>IF(AB92="Yes",VLOOKUP(A92,'Prior Period FTE Calculation'!$A$10:$AK$109,36,FALSE),0)</f>
        <v>0</v>
      </c>
      <c r="AF92">
        <f>IF(AB92="Yes",VLOOKUP(A92,'Prior Period FTE Calculation'!$A$10:$AK$109,37,FALSE),0)</f>
        <v>0</v>
      </c>
      <c r="AG92">
        <f t="shared" si="16"/>
        <v>0</v>
      </c>
      <c r="AH92">
        <f t="shared" si="17"/>
        <v>0</v>
      </c>
      <c r="AI92" s="164">
        <f t="shared" si="18"/>
        <v>0</v>
      </c>
      <c r="AJ92" s="33">
        <f t="shared" si="19"/>
        <v>0</v>
      </c>
      <c r="AK92" s="33">
        <f t="shared" si="19"/>
        <v>0</v>
      </c>
      <c r="AL92" s="165">
        <f t="shared" si="20"/>
        <v>0</v>
      </c>
      <c r="AO92" s="33">
        <f t="shared" si="22"/>
        <v>0</v>
      </c>
      <c r="AP92" s="33">
        <f>AVERAGE($B92:C92)</f>
        <v>0</v>
      </c>
      <c r="AQ92" s="33">
        <f>AVERAGE($B92:D92)</f>
        <v>0</v>
      </c>
      <c r="AR92" s="33">
        <f>AVERAGE($B92:E92)</f>
        <v>0</v>
      </c>
      <c r="AS92" s="33">
        <f>AVERAGE($B92:F92)</f>
        <v>0</v>
      </c>
      <c r="AT92" s="33">
        <f>AVERAGE($B92:G92)</f>
        <v>0</v>
      </c>
      <c r="AU92" s="33">
        <f>AVERAGE($B92:H92)</f>
        <v>0</v>
      </c>
      <c r="AV92" s="33">
        <f>AVERAGE($B92:I92)</f>
        <v>0</v>
      </c>
      <c r="AW92" s="33">
        <f>AVERAGE($B92:J92)</f>
        <v>0</v>
      </c>
      <c r="AX92" s="33">
        <f>AVERAGE($B92:K92)</f>
        <v>0</v>
      </c>
      <c r="AY92" s="33">
        <f>AVERAGE($B92:L92)</f>
        <v>0</v>
      </c>
      <c r="AZ92" s="33">
        <f>AVERAGE($B92:M92)</f>
        <v>0</v>
      </c>
      <c r="BA92" s="33">
        <f>AVERAGE($B92:N92)</f>
        <v>0</v>
      </c>
      <c r="BB92" s="33">
        <f>AVERAGE($B92:O92)</f>
        <v>0</v>
      </c>
      <c r="BC92" s="33">
        <f>AVERAGE($B92:P92)</f>
        <v>0</v>
      </c>
      <c r="BD92" s="33">
        <f>AVERAGE($B92:Q92)</f>
        <v>0</v>
      </c>
      <c r="BE92" s="33">
        <f>AVERAGE($B92:R92)</f>
        <v>0</v>
      </c>
      <c r="BF92" s="33">
        <f>AVERAGE($B92:S92)</f>
        <v>0</v>
      </c>
      <c r="BG92" s="33">
        <f>AVERAGE($B92:T92)</f>
        <v>0</v>
      </c>
      <c r="BH92" s="33">
        <f>AVERAGE($B92:U92)</f>
        <v>0</v>
      </c>
      <c r="BI92" s="33">
        <f>AVERAGE($B92:V92)</f>
        <v>0</v>
      </c>
      <c r="BJ92" s="33">
        <f>AVERAGE($B92:W92)</f>
        <v>0</v>
      </c>
      <c r="BK92" s="33">
        <f>AVERAGE($B92:X92)</f>
        <v>0</v>
      </c>
      <c r="BL92" s="33">
        <f>AVERAGE($B92:Y92)</f>
        <v>0</v>
      </c>
    </row>
    <row r="93" spans="1:64" x14ac:dyDescent="0.25">
      <c r="A93" s="172" t="str">
        <f>+'Employee Compensation 24 Week'!A104</f>
        <v>&lt;employee name&gt;</v>
      </c>
      <c r="B93" s="40">
        <v>0</v>
      </c>
      <c r="C93" s="40">
        <v>0</v>
      </c>
      <c r="D93" s="40">
        <v>0</v>
      </c>
      <c r="E93" s="40">
        <v>0</v>
      </c>
      <c r="F93" s="40">
        <v>0</v>
      </c>
      <c r="G93" s="40">
        <v>0</v>
      </c>
      <c r="H93" s="40">
        <v>0</v>
      </c>
      <c r="I93" s="40">
        <v>0</v>
      </c>
      <c r="J93" s="40">
        <v>0</v>
      </c>
      <c r="K93" s="40">
        <v>0</v>
      </c>
      <c r="L93" s="40">
        <v>0</v>
      </c>
      <c r="M93" s="40">
        <v>0</v>
      </c>
      <c r="N93" s="40">
        <v>0</v>
      </c>
      <c r="O93" s="40">
        <v>0</v>
      </c>
      <c r="P93" s="40">
        <v>0</v>
      </c>
      <c r="Q93" s="40">
        <v>0</v>
      </c>
      <c r="R93" s="40">
        <v>0</v>
      </c>
      <c r="S93" s="40">
        <v>0</v>
      </c>
      <c r="T93" s="40">
        <v>0</v>
      </c>
      <c r="U93" s="40">
        <v>0</v>
      </c>
      <c r="V93" s="40">
        <v>0</v>
      </c>
      <c r="W93" s="40">
        <v>0</v>
      </c>
      <c r="X93" s="40">
        <v>0</v>
      </c>
      <c r="Y93" s="40">
        <v>0</v>
      </c>
      <c r="Z93" s="106">
        <f t="shared" si="14"/>
        <v>0</v>
      </c>
      <c r="AA93" s="106">
        <f t="shared" si="15"/>
        <v>0</v>
      </c>
      <c r="AB93" s="40"/>
      <c r="AC93">
        <f t="shared" si="21"/>
        <v>88</v>
      </c>
      <c r="AD93" s="33">
        <f>+'Employee Compensation 24 Week'!G104</f>
        <v>0</v>
      </c>
      <c r="AE93" s="163">
        <f>IF(AB93="Yes",VLOOKUP(A93,'Prior Period FTE Calculation'!$A$10:$AK$109,36,FALSE),0)</f>
        <v>0</v>
      </c>
      <c r="AF93">
        <f>IF(AB93="Yes",VLOOKUP(A93,'Prior Period FTE Calculation'!$A$10:$AK$109,37,FALSE),0)</f>
        <v>0</v>
      </c>
      <c r="AG93">
        <f t="shared" si="16"/>
        <v>0</v>
      </c>
      <c r="AH93">
        <f t="shared" si="17"/>
        <v>0</v>
      </c>
      <c r="AI93" s="164">
        <f t="shared" si="18"/>
        <v>0</v>
      </c>
      <c r="AJ93" s="33">
        <f t="shared" si="19"/>
        <v>0</v>
      </c>
      <c r="AK93" s="33">
        <f t="shared" si="19"/>
        <v>0</v>
      </c>
      <c r="AL93" s="165">
        <f t="shared" si="20"/>
        <v>0</v>
      </c>
      <c r="AO93" s="33">
        <f t="shared" si="22"/>
        <v>0</v>
      </c>
      <c r="AP93" s="33">
        <f>AVERAGE($B93:C93)</f>
        <v>0</v>
      </c>
      <c r="AQ93" s="33">
        <f>AVERAGE($B93:D93)</f>
        <v>0</v>
      </c>
      <c r="AR93" s="33">
        <f>AVERAGE($B93:E93)</f>
        <v>0</v>
      </c>
      <c r="AS93" s="33">
        <f>AVERAGE($B93:F93)</f>
        <v>0</v>
      </c>
      <c r="AT93" s="33">
        <f>AVERAGE($B93:G93)</f>
        <v>0</v>
      </c>
      <c r="AU93" s="33">
        <f>AVERAGE($B93:H93)</f>
        <v>0</v>
      </c>
      <c r="AV93" s="33">
        <f>AVERAGE($B93:I93)</f>
        <v>0</v>
      </c>
      <c r="AW93" s="33">
        <f>AVERAGE($B93:J93)</f>
        <v>0</v>
      </c>
      <c r="AX93" s="33">
        <f>AVERAGE($B93:K93)</f>
        <v>0</v>
      </c>
      <c r="AY93" s="33">
        <f>AVERAGE($B93:L93)</f>
        <v>0</v>
      </c>
      <c r="AZ93" s="33">
        <f>AVERAGE($B93:M93)</f>
        <v>0</v>
      </c>
      <c r="BA93" s="33">
        <f>AVERAGE($B93:N93)</f>
        <v>0</v>
      </c>
      <c r="BB93" s="33">
        <f>AVERAGE($B93:O93)</f>
        <v>0</v>
      </c>
      <c r="BC93" s="33">
        <f>AVERAGE($B93:P93)</f>
        <v>0</v>
      </c>
      <c r="BD93" s="33">
        <f>AVERAGE($B93:Q93)</f>
        <v>0</v>
      </c>
      <c r="BE93" s="33">
        <f>AVERAGE($B93:R93)</f>
        <v>0</v>
      </c>
      <c r="BF93" s="33">
        <f>AVERAGE($B93:S93)</f>
        <v>0</v>
      </c>
      <c r="BG93" s="33">
        <f>AVERAGE($B93:T93)</f>
        <v>0</v>
      </c>
      <c r="BH93" s="33">
        <f>AVERAGE($B93:U93)</f>
        <v>0</v>
      </c>
      <c r="BI93" s="33">
        <f>AVERAGE($B93:V93)</f>
        <v>0</v>
      </c>
      <c r="BJ93" s="33">
        <f>AVERAGE($B93:W93)</f>
        <v>0</v>
      </c>
      <c r="BK93" s="33">
        <f>AVERAGE($B93:X93)</f>
        <v>0</v>
      </c>
      <c r="BL93" s="33">
        <f>AVERAGE($B93:Y93)</f>
        <v>0</v>
      </c>
    </row>
    <row r="94" spans="1:64" x14ac:dyDescent="0.25">
      <c r="A94" s="172" t="str">
        <f>+'Employee Compensation 24 Week'!A105</f>
        <v>&lt;employee name&gt;</v>
      </c>
      <c r="B94" s="40">
        <v>0</v>
      </c>
      <c r="C94" s="40">
        <v>0</v>
      </c>
      <c r="D94" s="40">
        <v>0</v>
      </c>
      <c r="E94" s="40">
        <v>0</v>
      </c>
      <c r="F94" s="40">
        <v>0</v>
      </c>
      <c r="G94" s="40">
        <v>0</v>
      </c>
      <c r="H94" s="40">
        <v>0</v>
      </c>
      <c r="I94" s="40">
        <v>0</v>
      </c>
      <c r="J94" s="40">
        <v>0</v>
      </c>
      <c r="K94" s="40">
        <v>0</v>
      </c>
      <c r="L94" s="40">
        <v>0</v>
      </c>
      <c r="M94" s="40">
        <v>0</v>
      </c>
      <c r="N94" s="40">
        <v>0</v>
      </c>
      <c r="O94" s="40">
        <v>0</v>
      </c>
      <c r="P94" s="40">
        <v>0</v>
      </c>
      <c r="Q94" s="40">
        <v>0</v>
      </c>
      <c r="R94" s="40">
        <v>0</v>
      </c>
      <c r="S94" s="40">
        <v>0</v>
      </c>
      <c r="T94" s="40">
        <v>0</v>
      </c>
      <c r="U94" s="40">
        <v>0</v>
      </c>
      <c r="V94" s="40">
        <v>0</v>
      </c>
      <c r="W94" s="40">
        <v>0</v>
      </c>
      <c r="X94" s="40">
        <v>0</v>
      </c>
      <c r="Y94" s="40">
        <v>0</v>
      </c>
      <c r="Z94" s="106">
        <f t="shared" si="14"/>
        <v>0</v>
      </c>
      <c r="AA94" s="106">
        <f t="shared" si="15"/>
        <v>0</v>
      </c>
      <c r="AB94" s="40"/>
      <c r="AC94">
        <f t="shared" si="21"/>
        <v>89</v>
      </c>
      <c r="AD94" s="33">
        <f>+'Employee Compensation 24 Week'!G105</f>
        <v>0</v>
      </c>
      <c r="AE94" s="163">
        <f>IF(AB94="Yes",VLOOKUP(A94,'Prior Period FTE Calculation'!$A$10:$AK$109,36,FALSE),0)</f>
        <v>0</v>
      </c>
      <c r="AF94">
        <f>IF(AB94="Yes",VLOOKUP(A94,'Prior Period FTE Calculation'!$A$10:$AK$109,37,FALSE),0)</f>
        <v>0</v>
      </c>
      <c r="AG94">
        <f t="shared" si="16"/>
        <v>0</v>
      </c>
      <c r="AH94">
        <f t="shared" si="17"/>
        <v>0</v>
      </c>
      <c r="AI94" s="164">
        <f t="shared" si="18"/>
        <v>0</v>
      </c>
      <c r="AJ94" s="33">
        <f t="shared" si="19"/>
        <v>0</v>
      </c>
      <c r="AK94" s="33">
        <f t="shared" si="19"/>
        <v>0</v>
      </c>
      <c r="AL94" s="165">
        <f t="shared" si="20"/>
        <v>0</v>
      </c>
      <c r="AO94" s="33">
        <f t="shared" si="22"/>
        <v>0</v>
      </c>
      <c r="AP94" s="33">
        <f>AVERAGE($B94:C94)</f>
        <v>0</v>
      </c>
      <c r="AQ94" s="33">
        <f>AVERAGE($B94:D94)</f>
        <v>0</v>
      </c>
      <c r="AR94" s="33">
        <f>AVERAGE($B94:E94)</f>
        <v>0</v>
      </c>
      <c r="AS94" s="33">
        <f>AVERAGE($B94:F94)</f>
        <v>0</v>
      </c>
      <c r="AT94" s="33">
        <f>AVERAGE($B94:G94)</f>
        <v>0</v>
      </c>
      <c r="AU94" s="33">
        <f>AVERAGE($B94:H94)</f>
        <v>0</v>
      </c>
      <c r="AV94" s="33">
        <f>AVERAGE($B94:I94)</f>
        <v>0</v>
      </c>
      <c r="AW94" s="33">
        <f>AVERAGE($B94:J94)</f>
        <v>0</v>
      </c>
      <c r="AX94" s="33">
        <f>AVERAGE($B94:K94)</f>
        <v>0</v>
      </c>
      <c r="AY94" s="33">
        <f>AVERAGE($B94:L94)</f>
        <v>0</v>
      </c>
      <c r="AZ94" s="33">
        <f>AVERAGE($B94:M94)</f>
        <v>0</v>
      </c>
      <c r="BA94" s="33">
        <f>AVERAGE($B94:N94)</f>
        <v>0</v>
      </c>
      <c r="BB94" s="33">
        <f>AVERAGE($B94:O94)</f>
        <v>0</v>
      </c>
      <c r="BC94" s="33">
        <f>AVERAGE($B94:P94)</f>
        <v>0</v>
      </c>
      <c r="BD94" s="33">
        <f>AVERAGE($B94:Q94)</f>
        <v>0</v>
      </c>
      <c r="BE94" s="33">
        <f>AVERAGE($B94:R94)</f>
        <v>0</v>
      </c>
      <c r="BF94" s="33">
        <f>AVERAGE($B94:S94)</f>
        <v>0</v>
      </c>
      <c r="BG94" s="33">
        <f>AVERAGE($B94:T94)</f>
        <v>0</v>
      </c>
      <c r="BH94" s="33">
        <f>AVERAGE($B94:U94)</f>
        <v>0</v>
      </c>
      <c r="BI94" s="33">
        <f>AVERAGE($B94:V94)</f>
        <v>0</v>
      </c>
      <c r="BJ94" s="33">
        <f>AVERAGE($B94:W94)</f>
        <v>0</v>
      </c>
      <c r="BK94" s="33">
        <f>AVERAGE($B94:X94)</f>
        <v>0</v>
      </c>
      <c r="BL94" s="33">
        <f>AVERAGE($B94:Y94)</f>
        <v>0</v>
      </c>
    </row>
    <row r="95" spans="1:64" x14ac:dyDescent="0.25">
      <c r="A95" s="172" t="str">
        <f>+'Employee Compensation 24 Week'!A106</f>
        <v>&lt;employee name&gt;</v>
      </c>
      <c r="B95" s="40">
        <v>0</v>
      </c>
      <c r="C95" s="40">
        <v>0</v>
      </c>
      <c r="D95" s="40">
        <v>0</v>
      </c>
      <c r="E95" s="40">
        <v>0</v>
      </c>
      <c r="F95" s="40">
        <v>0</v>
      </c>
      <c r="G95" s="40">
        <v>0</v>
      </c>
      <c r="H95" s="40">
        <v>0</v>
      </c>
      <c r="I95" s="40">
        <v>0</v>
      </c>
      <c r="J95" s="40">
        <v>0</v>
      </c>
      <c r="K95" s="40">
        <v>0</v>
      </c>
      <c r="L95" s="40">
        <v>0</v>
      </c>
      <c r="M95" s="40">
        <v>0</v>
      </c>
      <c r="N95" s="40">
        <v>0</v>
      </c>
      <c r="O95" s="40">
        <v>0</v>
      </c>
      <c r="P95" s="40">
        <v>0</v>
      </c>
      <c r="Q95" s="40">
        <v>0</v>
      </c>
      <c r="R95" s="40">
        <v>0</v>
      </c>
      <c r="S95" s="40">
        <v>0</v>
      </c>
      <c r="T95" s="40">
        <v>0</v>
      </c>
      <c r="U95" s="40">
        <v>0</v>
      </c>
      <c r="V95" s="40">
        <v>0</v>
      </c>
      <c r="W95" s="40">
        <v>0</v>
      </c>
      <c r="X95" s="40">
        <v>0</v>
      </c>
      <c r="Y95" s="40">
        <v>0</v>
      </c>
      <c r="Z95" s="106">
        <f t="shared" si="14"/>
        <v>0</v>
      </c>
      <c r="AA95" s="106">
        <f t="shared" si="15"/>
        <v>0</v>
      </c>
      <c r="AB95" s="40"/>
      <c r="AC95">
        <f t="shared" si="21"/>
        <v>90</v>
      </c>
      <c r="AD95" s="33">
        <f>+'Employee Compensation 24 Week'!G106</f>
        <v>0</v>
      </c>
      <c r="AE95" s="163">
        <f>IF(AB95="Yes",VLOOKUP(A95,'Prior Period FTE Calculation'!$A$10:$AK$109,36,FALSE),0)</f>
        <v>0</v>
      </c>
      <c r="AF95">
        <f>IF(AB95="Yes",VLOOKUP(A95,'Prior Period FTE Calculation'!$A$10:$AK$109,37,FALSE),0)</f>
        <v>0</v>
      </c>
      <c r="AG95">
        <f t="shared" si="16"/>
        <v>0</v>
      </c>
      <c r="AH95">
        <f t="shared" si="17"/>
        <v>0</v>
      </c>
      <c r="AI95" s="164">
        <f t="shared" si="18"/>
        <v>0</v>
      </c>
      <c r="AJ95" s="33">
        <f t="shared" si="19"/>
        <v>0</v>
      </c>
      <c r="AK95" s="33">
        <f t="shared" si="19"/>
        <v>0</v>
      </c>
      <c r="AL95" s="165">
        <f t="shared" si="20"/>
        <v>0</v>
      </c>
      <c r="AO95" s="33">
        <f t="shared" si="22"/>
        <v>0</v>
      </c>
      <c r="AP95" s="33">
        <f>AVERAGE($B95:C95)</f>
        <v>0</v>
      </c>
      <c r="AQ95" s="33">
        <f>AVERAGE($B95:D95)</f>
        <v>0</v>
      </c>
      <c r="AR95" s="33">
        <f>AVERAGE($B95:E95)</f>
        <v>0</v>
      </c>
      <c r="AS95" s="33">
        <f>AVERAGE($B95:F95)</f>
        <v>0</v>
      </c>
      <c r="AT95" s="33">
        <f>AVERAGE($B95:G95)</f>
        <v>0</v>
      </c>
      <c r="AU95" s="33">
        <f>AVERAGE($B95:H95)</f>
        <v>0</v>
      </c>
      <c r="AV95" s="33">
        <f>AVERAGE($B95:I95)</f>
        <v>0</v>
      </c>
      <c r="AW95" s="33">
        <f>AVERAGE($B95:J95)</f>
        <v>0</v>
      </c>
      <c r="AX95" s="33">
        <f>AVERAGE($B95:K95)</f>
        <v>0</v>
      </c>
      <c r="AY95" s="33">
        <f>AVERAGE($B95:L95)</f>
        <v>0</v>
      </c>
      <c r="AZ95" s="33">
        <f>AVERAGE($B95:M95)</f>
        <v>0</v>
      </c>
      <c r="BA95" s="33">
        <f>AVERAGE($B95:N95)</f>
        <v>0</v>
      </c>
      <c r="BB95" s="33">
        <f>AVERAGE($B95:O95)</f>
        <v>0</v>
      </c>
      <c r="BC95" s="33">
        <f>AVERAGE($B95:P95)</f>
        <v>0</v>
      </c>
      <c r="BD95" s="33">
        <f>AVERAGE($B95:Q95)</f>
        <v>0</v>
      </c>
      <c r="BE95" s="33">
        <f>AVERAGE($B95:R95)</f>
        <v>0</v>
      </c>
      <c r="BF95" s="33">
        <f>AVERAGE($B95:S95)</f>
        <v>0</v>
      </c>
      <c r="BG95" s="33">
        <f>AVERAGE($B95:T95)</f>
        <v>0</v>
      </c>
      <c r="BH95" s="33">
        <f>AVERAGE($B95:U95)</f>
        <v>0</v>
      </c>
      <c r="BI95" s="33">
        <f>AVERAGE($B95:V95)</f>
        <v>0</v>
      </c>
      <c r="BJ95" s="33">
        <f>AVERAGE($B95:W95)</f>
        <v>0</v>
      </c>
      <c r="BK95" s="33">
        <f>AVERAGE($B95:X95)</f>
        <v>0</v>
      </c>
      <c r="BL95" s="33">
        <f>AVERAGE($B95:Y95)</f>
        <v>0</v>
      </c>
    </row>
    <row r="96" spans="1:64" x14ac:dyDescent="0.25">
      <c r="A96" s="172" t="str">
        <f>+'Employee Compensation 24 Week'!A107</f>
        <v>&lt;employee name&gt;</v>
      </c>
      <c r="B96" s="40">
        <v>0</v>
      </c>
      <c r="C96" s="40">
        <v>0</v>
      </c>
      <c r="D96" s="40">
        <v>0</v>
      </c>
      <c r="E96" s="40">
        <v>0</v>
      </c>
      <c r="F96" s="40">
        <v>0</v>
      </c>
      <c r="G96" s="40">
        <v>0</v>
      </c>
      <c r="H96" s="40">
        <v>0</v>
      </c>
      <c r="I96" s="40">
        <v>0</v>
      </c>
      <c r="J96" s="40">
        <v>0</v>
      </c>
      <c r="K96" s="40">
        <v>0</v>
      </c>
      <c r="L96" s="40">
        <v>0</v>
      </c>
      <c r="M96" s="40">
        <v>0</v>
      </c>
      <c r="N96" s="40">
        <v>0</v>
      </c>
      <c r="O96" s="40">
        <v>0</v>
      </c>
      <c r="P96" s="40">
        <v>0</v>
      </c>
      <c r="Q96" s="40">
        <v>0</v>
      </c>
      <c r="R96" s="40">
        <v>0</v>
      </c>
      <c r="S96" s="40">
        <v>0</v>
      </c>
      <c r="T96" s="40">
        <v>0</v>
      </c>
      <c r="U96" s="40">
        <v>0</v>
      </c>
      <c r="V96" s="40">
        <v>0</v>
      </c>
      <c r="W96" s="40">
        <v>0</v>
      </c>
      <c r="X96" s="40">
        <v>0</v>
      </c>
      <c r="Y96" s="40">
        <v>0</v>
      </c>
      <c r="Z96" s="106">
        <f t="shared" si="14"/>
        <v>0</v>
      </c>
      <c r="AA96" s="106">
        <f t="shared" si="15"/>
        <v>0</v>
      </c>
      <c r="AB96" s="41"/>
      <c r="AC96">
        <f t="shared" si="21"/>
        <v>91</v>
      </c>
      <c r="AD96" s="33">
        <f>+'Employee Compensation 24 Week'!G107</f>
        <v>0</v>
      </c>
      <c r="AE96" s="163">
        <f>IF(AB96="Yes",VLOOKUP(A96,'Prior Period FTE Calculation'!$A$10:$AK$109,36,FALSE),0)</f>
        <v>0</v>
      </c>
      <c r="AF96">
        <f>IF(AB96="Yes",VLOOKUP(A96,'Prior Period FTE Calculation'!$A$10:$AK$109,37,FALSE),0)</f>
        <v>0</v>
      </c>
      <c r="AG96">
        <f t="shared" si="16"/>
        <v>0</v>
      </c>
      <c r="AH96">
        <f t="shared" si="17"/>
        <v>0</v>
      </c>
      <c r="AI96" s="164">
        <f t="shared" si="18"/>
        <v>0</v>
      </c>
      <c r="AJ96" s="33">
        <f t="shared" si="19"/>
        <v>0</v>
      </c>
      <c r="AK96" s="33">
        <f t="shared" si="19"/>
        <v>0</v>
      </c>
      <c r="AL96" s="165">
        <f t="shared" si="20"/>
        <v>0</v>
      </c>
      <c r="AO96" s="33">
        <f t="shared" si="22"/>
        <v>0</v>
      </c>
      <c r="AP96" s="33">
        <f>AVERAGE($B96:C96)</f>
        <v>0</v>
      </c>
      <c r="AQ96" s="33">
        <f>AVERAGE($B96:D96)</f>
        <v>0</v>
      </c>
      <c r="AR96" s="33">
        <f>AVERAGE($B96:E96)</f>
        <v>0</v>
      </c>
      <c r="AS96" s="33">
        <f>AVERAGE($B96:F96)</f>
        <v>0</v>
      </c>
      <c r="AT96" s="33">
        <f>AVERAGE($B96:G96)</f>
        <v>0</v>
      </c>
      <c r="AU96" s="33">
        <f>AVERAGE($B96:H96)</f>
        <v>0</v>
      </c>
      <c r="AV96" s="33">
        <f>AVERAGE($B96:I96)</f>
        <v>0</v>
      </c>
      <c r="AW96" s="33">
        <f>AVERAGE($B96:J96)</f>
        <v>0</v>
      </c>
      <c r="AX96" s="33">
        <f>AVERAGE($B96:K96)</f>
        <v>0</v>
      </c>
      <c r="AY96" s="33">
        <f>AVERAGE($B96:L96)</f>
        <v>0</v>
      </c>
      <c r="AZ96" s="33">
        <f>AVERAGE($B96:M96)</f>
        <v>0</v>
      </c>
      <c r="BA96" s="33">
        <f>AVERAGE($B96:N96)</f>
        <v>0</v>
      </c>
      <c r="BB96" s="33">
        <f>AVERAGE($B96:O96)</f>
        <v>0</v>
      </c>
      <c r="BC96" s="33">
        <f>AVERAGE($B96:P96)</f>
        <v>0</v>
      </c>
      <c r="BD96" s="33">
        <f>AVERAGE($B96:Q96)</f>
        <v>0</v>
      </c>
      <c r="BE96" s="33">
        <f>AVERAGE($B96:R96)</f>
        <v>0</v>
      </c>
      <c r="BF96" s="33">
        <f>AVERAGE($B96:S96)</f>
        <v>0</v>
      </c>
      <c r="BG96" s="33">
        <f>AVERAGE($B96:T96)</f>
        <v>0</v>
      </c>
      <c r="BH96" s="33">
        <f>AVERAGE($B96:U96)</f>
        <v>0</v>
      </c>
      <c r="BI96" s="33">
        <f>AVERAGE($B96:V96)</f>
        <v>0</v>
      </c>
      <c r="BJ96" s="33">
        <f>AVERAGE($B96:W96)</f>
        <v>0</v>
      </c>
      <c r="BK96" s="33">
        <f>AVERAGE($B96:X96)</f>
        <v>0</v>
      </c>
      <c r="BL96" s="33">
        <f>AVERAGE($B96:Y96)</f>
        <v>0</v>
      </c>
    </row>
    <row r="97" spans="1:64" x14ac:dyDescent="0.25">
      <c r="A97" s="172" t="str">
        <f>+'Employee Compensation 24 Week'!A108</f>
        <v>&lt;employee name&gt;</v>
      </c>
      <c r="B97" s="40">
        <v>0</v>
      </c>
      <c r="C97" s="40">
        <v>0</v>
      </c>
      <c r="D97" s="40">
        <v>0</v>
      </c>
      <c r="E97" s="40">
        <v>0</v>
      </c>
      <c r="F97" s="40">
        <v>0</v>
      </c>
      <c r="G97" s="40">
        <v>0</v>
      </c>
      <c r="H97" s="40">
        <v>0</v>
      </c>
      <c r="I97" s="40">
        <v>0</v>
      </c>
      <c r="J97" s="40">
        <v>0</v>
      </c>
      <c r="K97" s="40">
        <v>0</v>
      </c>
      <c r="L97" s="40">
        <v>0</v>
      </c>
      <c r="M97" s="40">
        <v>0</v>
      </c>
      <c r="N97" s="40">
        <v>0</v>
      </c>
      <c r="O97" s="40">
        <v>0</v>
      </c>
      <c r="P97" s="40">
        <v>0</v>
      </c>
      <c r="Q97" s="40">
        <v>0</v>
      </c>
      <c r="R97" s="40">
        <v>0</v>
      </c>
      <c r="S97" s="40">
        <v>0</v>
      </c>
      <c r="T97" s="40">
        <v>0</v>
      </c>
      <c r="U97" s="40">
        <v>0</v>
      </c>
      <c r="V97" s="40">
        <v>0</v>
      </c>
      <c r="W97" s="40">
        <v>0</v>
      </c>
      <c r="X97" s="40">
        <v>0</v>
      </c>
      <c r="Y97" s="40">
        <v>0</v>
      </c>
      <c r="Z97" s="106">
        <f t="shared" si="14"/>
        <v>0</v>
      </c>
      <c r="AA97" s="106">
        <f t="shared" si="15"/>
        <v>0</v>
      </c>
      <c r="AB97" s="41"/>
      <c r="AC97">
        <f t="shared" si="21"/>
        <v>92</v>
      </c>
      <c r="AD97" s="33">
        <f>+'Employee Compensation 24 Week'!G108</f>
        <v>0</v>
      </c>
      <c r="AE97" s="163">
        <f>IF(AB97="Yes",VLOOKUP(A97,'Prior Period FTE Calculation'!$A$10:$AK$109,36,FALSE),0)</f>
        <v>0</v>
      </c>
      <c r="AF97">
        <f>IF(AB97="Yes",VLOOKUP(A97,'Prior Period FTE Calculation'!$A$10:$AK$109,37,FALSE),0)</f>
        <v>0</v>
      </c>
      <c r="AG97">
        <f t="shared" si="16"/>
        <v>0</v>
      </c>
      <c r="AH97">
        <f t="shared" si="17"/>
        <v>0</v>
      </c>
      <c r="AI97" s="164">
        <f t="shared" si="18"/>
        <v>0</v>
      </c>
      <c r="AJ97" s="33">
        <f t="shared" si="19"/>
        <v>0</v>
      </c>
      <c r="AK97" s="33">
        <f t="shared" si="19"/>
        <v>0</v>
      </c>
      <c r="AL97" s="165">
        <f t="shared" si="20"/>
        <v>0</v>
      </c>
      <c r="AO97" s="33">
        <f t="shared" si="22"/>
        <v>0</v>
      </c>
      <c r="AP97" s="33">
        <f>AVERAGE($B97:C97)</f>
        <v>0</v>
      </c>
      <c r="AQ97" s="33">
        <f>AVERAGE($B97:D97)</f>
        <v>0</v>
      </c>
      <c r="AR97" s="33">
        <f>AVERAGE($B97:E97)</f>
        <v>0</v>
      </c>
      <c r="AS97" s="33">
        <f>AVERAGE($B97:F97)</f>
        <v>0</v>
      </c>
      <c r="AT97" s="33">
        <f>AVERAGE($B97:G97)</f>
        <v>0</v>
      </c>
      <c r="AU97" s="33">
        <f>AVERAGE($B97:H97)</f>
        <v>0</v>
      </c>
      <c r="AV97" s="33">
        <f>AVERAGE($B97:I97)</f>
        <v>0</v>
      </c>
      <c r="AW97" s="33">
        <f>AVERAGE($B97:J97)</f>
        <v>0</v>
      </c>
      <c r="AX97" s="33">
        <f>AVERAGE($B97:K97)</f>
        <v>0</v>
      </c>
      <c r="AY97" s="33">
        <f>AVERAGE($B97:L97)</f>
        <v>0</v>
      </c>
      <c r="AZ97" s="33">
        <f>AVERAGE($B97:M97)</f>
        <v>0</v>
      </c>
      <c r="BA97" s="33">
        <f>AVERAGE($B97:N97)</f>
        <v>0</v>
      </c>
      <c r="BB97" s="33">
        <f>AVERAGE($B97:O97)</f>
        <v>0</v>
      </c>
      <c r="BC97" s="33">
        <f>AVERAGE($B97:P97)</f>
        <v>0</v>
      </c>
      <c r="BD97" s="33">
        <f>AVERAGE($B97:Q97)</f>
        <v>0</v>
      </c>
      <c r="BE97" s="33">
        <f>AVERAGE($B97:R97)</f>
        <v>0</v>
      </c>
      <c r="BF97" s="33">
        <f>AVERAGE($B97:S97)</f>
        <v>0</v>
      </c>
      <c r="BG97" s="33">
        <f>AVERAGE($B97:T97)</f>
        <v>0</v>
      </c>
      <c r="BH97" s="33">
        <f>AVERAGE($B97:U97)</f>
        <v>0</v>
      </c>
      <c r="BI97" s="33">
        <f>AVERAGE($B97:V97)</f>
        <v>0</v>
      </c>
      <c r="BJ97" s="33">
        <f>AVERAGE($B97:W97)</f>
        <v>0</v>
      </c>
      <c r="BK97" s="33">
        <f>AVERAGE($B97:X97)</f>
        <v>0</v>
      </c>
      <c r="BL97" s="33">
        <f>AVERAGE($B97:Y97)</f>
        <v>0</v>
      </c>
    </row>
    <row r="98" spans="1:64" x14ac:dyDescent="0.25">
      <c r="A98" s="172" t="str">
        <f>+'Employee Compensation 24 Week'!A109</f>
        <v>&lt;employee name&gt;</v>
      </c>
      <c r="B98" s="40">
        <v>0</v>
      </c>
      <c r="C98" s="40">
        <v>0</v>
      </c>
      <c r="D98" s="40">
        <v>0</v>
      </c>
      <c r="E98" s="40">
        <v>0</v>
      </c>
      <c r="F98" s="40">
        <v>0</v>
      </c>
      <c r="G98" s="40">
        <v>0</v>
      </c>
      <c r="H98" s="40">
        <v>0</v>
      </c>
      <c r="I98" s="40">
        <v>0</v>
      </c>
      <c r="J98" s="40">
        <v>0</v>
      </c>
      <c r="K98" s="40">
        <v>0</v>
      </c>
      <c r="L98" s="40">
        <v>0</v>
      </c>
      <c r="M98" s="40">
        <v>0</v>
      </c>
      <c r="N98" s="40">
        <v>0</v>
      </c>
      <c r="O98" s="40">
        <v>0</v>
      </c>
      <c r="P98" s="40">
        <v>0</v>
      </c>
      <c r="Q98" s="40">
        <v>0</v>
      </c>
      <c r="R98" s="40">
        <v>0</v>
      </c>
      <c r="S98" s="40">
        <v>0</v>
      </c>
      <c r="T98" s="40">
        <v>0</v>
      </c>
      <c r="U98" s="40">
        <v>0</v>
      </c>
      <c r="V98" s="40">
        <v>0</v>
      </c>
      <c r="W98" s="40">
        <v>0</v>
      </c>
      <c r="X98" s="40">
        <v>0</v>
      </c>
      <c r="Y98" s="40">
        <v>0</v>
      </c>
      <c r="Z98" s="106">
        <f t="shared" si="14"/>
        <v>0</v>
      </c>
      <c r="AA98" s="106">
        <f t="shared" si="15"/>
        <v>0</v>
      </c>
      <c r="AB98" s="41"/>
      <c r="AC98">
        <f t="shared" si="21"/>
        <v>93</v>
      </c>
      <c r="AD98" s="33">
        <f>+'Employee Compensation 24 Week'!G109</f>
        <v>0</v>
      </c>
      <c r="AE98" s="163">
        <f>IF(AB98="Yes",VLOOKUP(A98,'Prior Period FTE Calculation'!$A$10:$AK$109,36,FALSE),0)</f>
        <v>0</v>
      </c>
      <c r="AF98">
        <f>IF(AB98="Yes",VLOOKUP(A98,'Prior Period FTE Calculation'!$A$10:$AK$109,37,FALSE),0)</f>
        <v>0</v>
      </c>
      <c r="AG98">
        <f t="shared" si="16"/>
        <v>0</v>
      </c>
      <c r="AH98">
        <f t="shared" si="17"/>
        <v>0</v>
      </c>
      <c r="AI98" s="164">
        <f t="shared" si="18"/>
        <v>0</v>
      </c>
      <c r="AJ98" s="33">
        <f t="shared" si="19"/>
        <v>0</v>
      </c>
      <c r="AK98" s="33">
        <f t="shared" si="19"/>
        <v>0</v>
      </c>
      <c r="AL98" s="165">
        <f t="shared" si="20"/>
        <v>0</v>
      </c>
      <c r="AO98" s="33">
        <f t="shared" si="22"/>
        <v>0</v>
      </c>
      <c r="AP98" s="33">
        <f>AVERAGE($B98:C98)</f>
        <v>0</v>
      </c>
      <c r="AQ98" s="33">
        <f>AVERAGE($B98:D98)</f>
        <v>0</v>
      </c>
      <c r="AR98" s="33">
        <f>AVERAGE($B98:E98)</f>
        <v>0</v>
      </c>
      <c r="AS98" s="33">
        <f>AVERAGE($B98:F98)</f>
        <v>0</v>
      </c>
      <c r="AT98" s="33">
        <f>AVERAGE($B98:G98)</f>
        <v>0</v>
      </c>
      <c r="AU98" s="33">
        <f>AVERAGE($B98:H98)</f>
        <v>0</v>
      </c>
      <c r="AV98" s="33">
        <f>AVERAGE($B98:I98)</f>
        <v>0</v>
      </c>
      <c r="AW98" s="33">
        <f>AVERAGE($B98:J98)</f>
        <v>0</v>
      </c>
      <c r="AX98" s="33">
        <f>AVERAGE($B98:K98)</f>
        <v>0</v>
      </c>
      <c r="AY98" s="33">
        <f>AVERAGE($B98:L98)</f>
        <v>0</v>
      </c>
      <c r="AZ98" s="33">
        <f>AVERAGE($B98:M98)</f>
        <v>0</v>
      </c>
      <c r="BA98" s="33">
        <f>AVERAGE($B98:N98)</f>
        <v>0</v>
      </c>
      <c r="BB98" s="33">
        <f>AVERAGE($B98:O98)</f>
        <v>0</v>
      </c>
      <c r="BC98" s="33">
        <f>AVERAGE($B98:P98)</f>
        <v>0</v>
      </c>
      <c r="BD98" s="33">
        <f>AVERAGE($B98:Q98)</f>
        <v>0</v>
      </c>
      <c r="BE98" s="33">
        <f>AVERAGE($B98:R98)</f>
        <v>0</v>
      </c>
      <c r="BF98" s="33">
        <f>AVERAGE($B98:S98)</f>
        <v>0</v>
      </c>
      <c r="BG98" s="33">
        <f>AVERAGE($B98:T98)</f>
        <v>0</v>
      </c>
      <c r="BH98" s="33">
        <f>AVERAGE($B98:U98)</f>
        <v>0</v>
      </c>
      <c r="BI98" s="33">
        <f>AVERAGE($B98:V98)</f>
        <v>0</v>
      </c>
      <c r="BJ98" s="33">
        <f>AVERAGE($B98:W98)</f>
        <v>0</v>
      </c>
      <c r="BK98" s="33">
        <f>AVERAGE($B98:X98)</f>
        <v>0</v>
      </c>
      <c r="BL98" s="33">
        <f>AVERAGE($B98:Y98)</f>
        <v>0</v>
      </c>
    </row>
    <row r="99" spans="1:64" x14ac:dyDescent="0.25">
      <c r="A99" s="172" t="str">
        <f>+'Employee Compensation 24 Week'!A110</f>
        <v>&lt;employee name&gt;</v>
      </c>
      <c r="B99" s="40">
        <v>0</v>
      </c>
      <c r="C99" s="40">
        <v>0</v>
      </c>
      <c r="D99" s="40">
        <v>0</v>
      </c>
      <c r="E99" s="40">
        <v>0</v>
      </c>
      <c r="F99" s="40">
        <v>0</v>
      </c>
      <c r="G99" s="40">
        <v>0</v>
      </c>
      <c r="H99" s="40">
        <v>0</v>
      </c>
      <c r="I99" s="40">
        <v>0</v>
      </c>
      <c r="J99" s="40">
        <v>0</v>
      </c>
      <c r="K99" s="40">
        <v>0</v>
      </c>
      <c r="L99" s="40">
        <v>0</v>
      </c>
      <c r="M99" s="40">
        <v>0</v>
      </c>
      <c r="N99" s="40">
        <v>0</v>
      </c>
      <c r="O99" s="40">
        <v>0</v>
      </c>
      <c r="P99" s="40">
        <v>0</v>
      </c>
      <c r="Q99" s="40">
        <v>0</v>
      </c>
      <c r="R99" s="40">
        <v>0</v>
      </c>
      <c r="S99" s="40">
        <v>0</v>
      </c>
      <c r="T99" s="40">
        <v>0</v>
      </c>
      <c r="U99" s="40">
        <v>0</v>
      </c>
      <c r="V99" s="40">
        <v>0</v>
      </c>
      <c r="W99" s="40">
        <v>0</v>
      </c>
      <c r="X99" s="40">
        <v>0</v>
      </c>
      <c r="Y99" s="40">
        <v>0</v>
      </c>
      <c r="Z99" s="106">
        <f t="shared" si="14"/>
        <v>0</v>
      </c>
      <c r="AA99" s="106">
        <f t="shared" si="15"/>
        <v>0</v>
      </c>
      <c r="AB99" s="41"/>
      <c r="AC99">
        <f t="shared" si="21"/>
        <v>94</v>
      </c>
      <c r="AD99" s="33">
        <f>+'Employee Compensation 24 Week'!G110</f>
        <v>0</v>
      </c>
      <c r="AE99" s="163">
        <f>IF(AB99="Yes",VLOOKUP(A99,'Prior Period FTE Calculation'!$A$10:$AK$109,36,FALSE),0)</f>
        <v>0</v>
      </c>
      <c r="AF99">
        <f>IF(AB99="Yes",VLOOKUP(A99,'Prior Period FTE Calculation'!$A$10:$AK$109,37,FALSE),0)</f>
        <v>0</v>
      </c>
      <c r="AG99">
        <f t="shared" si="16"/>
        <v>0</v>
      </c>
      <c r="AH99">
        <f t="shared" si="17"/>
        <v>0</v>
      </c>
      <c r="AI99" s="164">
        <f t="shared" si="18"/>
        <v>0</v>
      </c>
      <c r="AJ99" s="33">
        <f t="shared" si="19"/>
        <v>0</v>
      </c>
      <c r="AK99" s="33">
        <f t="shared" si="19"/>
        <v>0</v>
      </c>
      <c r="AL99" s="165">
        <f t="shared" si="20"/>
        <v>0</v>
      </c>
      <c r="AO99" s="33">
        <f t="shared" si="22"/>
        <v>0</v>
      </c>
      <c r="AP99" s="33">
        <f>AVERAGE($B99:C99)</f>
        <v>0</v>
      </c>
      <c r="AQ99" s="33">
        <f>AVERAGE($B99:D99)</f>
        <v>0</v>
      </c>
      <c r="AR99" s="33">
        <f>AVERAGE($B99:E99)</f>
        <v>0</v>
      </c>
      <c r="AS99" s="33">
        <f>AVERAGE($B99:F99)</f>
        <v>0</v>
      </c>
      <c r="AT99" s="33">
        <f>AVERAGE($B99:G99)</f>
        <v>0</v>
      </c>
      <c r="AU99" s="33">
        <f>AVERAGE($B99:H99)</f>
        <v>0</v>
      </c>
      <c r="AV99" s="33">
        <f>AVERAGE($B99:I99)</f>
        <v>0</v>
      </c>
      <c r="AW99" s="33">
        <f>AVERAGE($B99:J99)</f>
        <v>0</v>
      </c>
      <c r="AX99" s="33">
        <f>AVERAGE($B99:K99)</f>
        <v>0</v>
      </c>
      <c r="AY99" s="33">
        <f>AVERAGE($B99:L99)</f>
        <v>0</v>
      </c>
      <c r="AZ99" s="33">
        <f>AVERAGE($B99:M99)</f>
        <v>0</v>
      </c>
      <c r="BA99" s="33">
        <f>AVERAGE($B99:N99)</f>
        <v>0</v>
      </c>
      <c r="BB99" s="33">
        <f>AVERAGE($B99:O99)</f>
        <v>0</v>
      </c>
      <c r="BC99" s="33">
        <f>AVERAGE($B99:P99)</f>
        <v>0</v>
      </c>
      <c r="BD99" s="33">
        <f>AVERAGE($B99:Q99)</f>
        <v>0</v>
      </c>
      <c r="BE99" s="33">
        <f>AVERAGE($B99:R99)</f>
        <v>0</v>
      </c>
      <c r="BF99" s="33">
        <f>AVERAGE($B99:S99)</f>
        <v>0</v>
      </c>
      <c r="BG99" s="33">
        <f>AVERAGE($B99:T99)</f>
        <v>0</v>
      </c>
      <c r="BH99" s="33">
        <f>AVERAGE($B99:U99)</f>
        <v>0</v>
      </c>
      <c r="BI99" s="33">
        <f>AVERAGE($B99:V99)</f>
        <v>0</v>
      </c>
      <c r="BJ99" s="33">
        <f>AVERAGE($B99:W99)</f>
        <v>0</v>
      </c>
      <c r="BK99" s="33">
        <f>AVERAGE($B99:X99)</f>
        <v>0</v>
      </c>
      <c r="BL99" s="33">
        <f>AVERAGE($B99:Y99)</f>
        <v>0</v>
      </c>
    </row>
    <row r="100" spans="1:64" x14ac:dyDescent="0.25">
      <c r="A100" s="172" t="str">
        <f>+'Employee Compensation 24 Week'!A111</f>
        <v>&lt;employee name&gt;</v>
      </c>
      <c r="B100" s="40">
        <v>0</v>
      </c>
      <c r="C100" s="40">
        <v>0</v>
      </c>
      <c r="D100" s="40">
        <v>0</v>
      </c>
      <c r="E100" s="40">
        <v>0</v>
      </c>
      <c r="F100" s="40">
        <v>0</v>
      </c>
      <c r="G100" s="40">
        <v>0</v>
      </c>
      <c r="H100" s="40">
        <v>0</v>
      </c>
      <c r="I100" s="40">
        <v>0</v>
      </c>
      <c r="J100" s="40">
        <v>0</v>
      </c>
      <c r="K100" s="40">
        <v>0</v>
      </c>
      <c r="L100" s="40">
        <v>0</v>
      </c>
      <c r="M100" s="40">
        <v>0</v>
      </c>
      <c r="N100" s="40">
        <v>0</v>
      </c>
      <c r="O100" s="40">
        <v>0</v>
      </c>
      <c r="P100" s="40">
        <v>0</v>
      </c>
      <c r="Q100" s="40">
        <v>0</v>
      </c>
      <c r="R100" s="40">
        <v>0</v>
      </c>
      <c r="S100" s="40">
        <v>0</v>
      </c>
      <c r="T100" s="40">
        <v>0</v>
      </c>
      <c r="U100" s="40">
        <v>0</v>
      </c>
      <c r="V100" s="40">
        <v>0</v>
      </c>
      <c r="W100" s="40">
        <v>0</v>
      </c>
      <c r="X100" s="40">
        <v>0</v>
      </c>
      <c r="Y100" s="40">
        <v>0</v>
      </c>
      <c r="Z100" s="106">
        <f t="shared" si="14"/>
        <v>0</v>
      </c>
      <c r="AA100" s="106">
        <f t="shared" si="15"/>
        <v>0</v>
      </c>
      <c r="AB100" s="41"/>
      <c r="AC100">
        <f t="shared" si="21"/>
        <v>95</v>
      </c>
      <c r="AD100" s="33">
        <f>+'Employee Compensation 24 Week'!G111</f>
        <v>0</v>
      </c>
      <c r="AE100" s="163">
        <f>IF(AB100="Yes",VLOOKUP(A100,'Prior Period FTE Calculation'!$A$10:$AK$109,36,FALSE),0)</f>
        <v>0</v>
      </c>
      <c r="AF100">
        <f>IF(AB100="Yes",VLOOKUP(A100,'Prior Period FTE Calculation'!$A$10:$AK$109,37,FALSE),0)</f>
        <v>0</v>
      </c>
      <c r="AG100">
        <f t="shared" si="16"/>
        <v>0</v>
      </c>
      <c r="AH100">
        <f t="shared" si="17"/>
        <v>0</v>
      </c>
      <c r="AI100" s="164">
        <f t="shared" si="18"/>
        <v>0</v>
      </c>
      <c r="AJ100" s="33">
        <f t="shared" si="19"/>
        <v>0</v>
      </c>
      <c r="AK100" s="33">
        <f t="shared" si="19"/>
        <v>0</v>
      </c>
      <c r="AL100" s="165">
        <f t="shared" si="20"/>
        <v>0</v>
      </c>
      <c r="AO100" s="33">
        <f t="shared" si="22"/>
        <v>0</v>
      </c>
      <c r="AP100" s="33">
        <f>AVERAGE($B100:C100)</f>
        <v>0</v>
      </c>
      <c r="AQ100" s="33">
        <f>AVERAGE($B100:D100)</f>
        <v>0</v>
      </c>
      <c r="AR100" s="33">
        <f>AVERAGE($B100:E100)</f>
        <v>0</v>
      </c>
      <c r="AS100" s="33">
        <f>AVERAGE($B100:F100)</f>
        <v>0</v>
      </c>
      <c r="AT100" s="33">
        <f>AVERAGE($B100:G100)</f>
        <v>0</v>
      </c>
      <c r="AU100" s="33">
        <f>AVERAGE($B100:H100)</f>
        <v>0</v>
      </c>
      <c r="AV100" s="33">
        <f>AVERAGE($B100:I100)</f>
        <v>0</v>
      </c>
      <c r="AW100" s="33">
        <f>AVERAGE($B100:J100)</f>
        <v>0</v>
      </c>
      <c r="AX100" s="33">
        <f>AVERAGE($B100:K100)</f>
        <v>0</v>
      </c>
      <c r="AY100" s="33">
        <f>AVERAGE($B100:L100)</f>
        <v>0</v>
      </c>
      <c r="AZ100" s="33">
        <f>AVERAGE($B100:M100)</f>
        <v>0</v>
      </c>
      <c r="BA100" s="33">
        <f>AVERAGE($B100:N100)</f>
        <v>0</v>
      </c>
      <c r="BB100" s="33">
        <f>AVERAGE($B100:O100)</f>
        <v>0</v>
      </c>
      <c r="BC100" s="33">
        <f>AVERAGE($B100:P100)</f>
        <v>0</v>
      </c>
      <c r="BD100" s="33">
        <f>AVERAGE($B100:Q100)</f>
        <v>0</v>
      </c>
      <c r="BE100" s="33">
        <f>AVERAGE($B100:R100)</f>
        <v>0</v>
      </c>
      <c r="BF100" s="33">
        <f>AVERAGE($B100:S100)</f>
        <v>0</v>
      </c>
      <c r="BG100" s="33">
        <f>AVERAGE($B100:T100)</f>
        <v>0</v>
      </c>
      <c r="BH100" s="33">
        <f>AVERAGE($B100:U100)</f>
        <v>0</v>
      </c>
      <c r="BI100" s="33">
        <f>AVERAGE($B100:V100)</f>
        <v>0</v>
      </c>
      <c r="BJ100" s="33">
        <f>AVERAGE($B100:W100)</f>
        <v>0</v>
      </c>
      <c r="BK100" s="33">
        <f>AVERAGE($B100:X100)</f>
        <v>0</v>
      </c>
      <c r="BL100" s="33">
        <f>AVERAGE($B100:Y100)</f>
        <v>0</v>
      </c>
    </row>
    <row r="101" spans="1:64" x14ac:dyDescent="0.25">
      <c r="A101" s="172" t="str">
        <f>+'Employee Compensation 24 Week'!A112</f>
        <v>&lt;employee name&gt;</v>
      </c>
      <c r="B101" s="40">
        <v>0</v>
      </c>
      <c r="C101" s="40">
        <v>0</v>
      </c>
      <c r="D101" s="40">
        <v>0</v>
      </c>
      <c r="E101" s="40">
        <v>0</v>
      </c>
      <c r="F101" s="40">
        <v>0</v>
      </c>
      <c r="G101" s="40">
        <v>0</v>
      </c>
      <c r="H101" s="40">
        <v>0</v>
      </c>
      <c r="I101" s="40">
        <v>0</v>
      </c>
      <c r="J101" s="40">
        <v>0</v>
      </c>
      <c r="K101" s="40">
        <v>0</v>
      </c>
      <c r="L101" s="40">
        <v>0</v>
      </c>
      <c r="M101" s="40">
        <v>0</v>
      </c>
      <c r="N101" s="40">
        <v>0</v>
      </c>
      <c r="O101" s="40">
        <v>0</v>
      </c>
      <c r="P101" s="40">
        <v>0</v>
      </c>
      <c r="Q101" s="40">
        <v>0</v>
      </c>
      <c r="R101" s="40">
        <v>0</v>
      </c>
      <c r="S101" s="40">
        <v>0</v>
      </c>
      <c r="T101" s="40">
        <v>0</v>
      </c>
      <c r="U101" s="40">
        <v>0</v>
      </c>
      <c r="V101" s="40">
        <v>0</v>
      </c>
      <c r="W101" s="40">
        <v>0</v>
      </c>
      <c r="X101" s="40">
        <v>0</v>
      </c>
      <c r="Y101" s="40">
        <v>0</v>
      </c>
      <c r="Z101" s="106">
        <f t="shared" si="14"/>
        <v>0</v>
      </c>
      <c r="AA101" s="106">
        <f t="shared" si="15"/>
        <v>0</v>
      </c>
      <c r="AB101" s="41"/>
      <c r="AC101">
        <f t="shared" si="21"/>
        <v>96</v>
      </c>
      <c r="AD101" s="33">
        <f>+'Employee Compensation 24 Week'!G112</f>
        <v>0</v>
      </c>
      <c r="AE101" s="163">
        <f>IF(AB101="Yes",VLOOKUP(A101,'Prior Period FTE Calculation'!$A$10:$AK$109,36,FALSE),0)</f>
        <v>0</v>
      </c>
      <c r="AF101">
        <f>IF(AB101="Yes",VLOOKUP(A101,'Prior Period FTE Calculation'!$A$10:$AK$109,37,FALSE),0)</f>
        <v>0</v>
      </c>
      <c r="AG101">
        <f t="shared" si="16"/>
        <v>0</v>
      </c>
      <c r="AH101">
        <f t="shared" si="17"/>
        <v>0</v>
      </c>
      <c r="AI101" s="164">
        <f t="shared" si="18"/>
        <v>0</v>
      </c>
      <c r="AJ101" s="33">
        <f t="shared" si="19"/>
        <v>0</v>
      </c>
      <c r="AK101" s="33">
        <f t="shared" si="19"/>
        <v>0</v>
      </c>
      <c r="AL101" s="165">
        <f t="shared" si="20"/>
        <v>0</v>
      </c>
      <c r="AO101" s="33">
        <f t="shared" si="22"/>
        <v>0</v>
      </c>
      <c r="AP101" s="33">
        <f>AVERAGE($B101:C101)</f>
        <v>0</v>
      </c>
      <c r="AQ101" s="33">
        <f>AVERAGE($B101:D101)</f>
        <v>0</v>
      </c>
      <c r="AR101" s="33">
        <f>AVERAGE($B101:E101)</f>
        <v>0</v>
      </c>
      <c r="AS101" s="33">
        <f>AVERAGE($B101:F101)</f>
        <v>0</v>
      </c>
      <c r="AT101" s="33">
        <f>AVERAGE($B101:G101)</f>
        <v>0</v>
      </c>
      <c r="AU101" s="33">
        <f>AVERAGE($B101:H101)</f>
        <v>0</v>
      </c>
      <c r="AV101" s="33">
        <f>AVERAGE($B101:I101)</f>
        <v>0</v>
      </c>
      <c r="AW101" s="33">
        <f>AVERAGE($B101:J101)</f>
        <v>0</v>
      </c>
      <c r="AX101" s="33">
        <f>AVERAGE($B101:K101)</f>
        <v>0</v>
      </c>
      <c r="AY101" s="33">
        <f>AVERAGE($B101:L101)</f>
        <v>0</v>
      </c>
      <c r="AZ101" s="33">
        <f>AVERAGE($B101:M101)</f>
        <v>0</v>
      </c>
      <c r="BA101" s="33">
        <f>AVERAGE($B101:N101)</f>
        <v>0</v>
      </c>
      <c r="BB101" s="33">
        <f>AVERAGE($B101:O101)</f>
        <v>0</v>
      </c>
      <c r="BC101" s="33">
        <f>AVERAGE($B101:P101)</f>
        <v>0</v>
      </c>
      <c r="BD101" s="33">
        <f>AVERAGE($B101:Q101)</f>
        <v>0</v>
      </c>
      <c r="BE101" s="33">
        <f>AVERAGE($B101:R101)</f>
        <v>0</v>
      </c>
      <c r="BF101" s="33">
        <f>AVERAGE($B101:S101)</f>
        <v>0</v>
      </c>
      <c r="BG101" s="33">
        <f>AVERAGE($B101:T101)</f>
        <v>0</v>
      </c>
      <c r="BH101" s="33">
        <f>AVERAGE($B101:U101)</f>
        <v>0</v>
      </c>
      <c r="BI101" s="33">
        <f>AVERAGE($B101:V101)</f>
        <v>0</v>
      </c>
      <c r="BJ101" s="33">
        <f>AVERAGE($B101:W101)</f>
        <v>0</v>
      </c>
      <c r="BK101" s="33">
        <f>AVERAGE($B101:X101)</f>
        <v>0</v>
      </c>
      <c r="BL101" s="33">
        <f>AVERAGE($B101:Y101)</f>
        <v>0</v>
      </c>
    </row>
    <row r="102" spans="1:64" x14ac:dyDescent="0.25">
      <c r="A102" s="172" t="str">
        <f>+'Employee Compensation 24 Week'!A113</f>
        <v>&lt;employee name&gt;</v>
      </c>
      <c r="B102" s="40">
        <v>0</v>
      </c>
      <c r="C102" s="40">
        <v>0</v>
      </c>
      <c r="D102" s="40">
        <v>0</v>
      </c>
      <c r="E102" s="40">
        <v>0</v>
      </c>
      <c r="F102" s="40">
        <v>0</v>
      </c>
      <c r="G102" s="40">
        <v>0</v>
      </c>
      <c r="H102" s="40">
        <v>0</v>
      </c>
      <c r="I102" s="40">
        <v>0</v>
      </c>
      <c r="J102" s="40">
        <v>0</v>
      </c>
      <c r="K102" s="40">
        <v>0</v>
      </c>
      <c r="L102" s="40">
        <v>0</v>
      </c>
      <c r="M102" s="40">
        <v>0</v>
      </c>
      <c r="N102" s="40">
        <v>0</v>
      </c>
      <c r="O102" s="40">
        <v>0</v>
      </c>
      <c r="P102" s="40">
        <v>0</v>
      </c>
      <c r="Q102" s="40">
        <v>0</v>
      </c>
      <c r="R102" s="40">
        <v>0</v>
      </c>
      <c r="S102" s="40">
        <v>0</v>
      </c>
      <c r="T102" s="40">
        <v>0</v>
      </c>
      <c r="U102" s="40">
        <v>0</v>
      </c>
      <c r="V102" s="40">
        <v>0</v>
      </c>
      <c r="W102" s="40">
        <v>0</v>
      </c>
      <c r="X102" s="40">
        <v>0</v>
      </c>
      <c r="Y102" s="40">
        <v>0</v>
      </c>
      <c r="Z102" s="106">
        <f t="shared" si="14"/>
        <v>0</v>
      </c>
      <c r="AA102" s="106">
        <f t="shared" si="15"/>
        <v>0</v>
      </c>
      <c r="AB102" s="41"/>
      <c r="AC102">
        <f t="shared" si="21"/>
        <v>97</v>
      </c>
      <c r="AD102" s="33">
        <f>+'Employee Compensation 24 Week'!G113</f>
        <v>0</v>
      </c>
      <c r="AE102" s="163">
        <f>IF(AB102="Yes",VLOOKUP(A102,'Prior Period FTE Calculation'!$A$10:$AK$109,36,FALSE),0)</f>
        <v>0</v>
      </c>
      <c r="AF102">
        <f>IF(AB102="Yes",VLOOKUP(A102,'Prior Period FTE Calculation'!$A$10:$AK$109,37,FALSE),0)</f>
        <v>0</v>
      </c>
      <c r="AG102">
        <f t="shared" si="16"/>
        <v>0</v>
      </c>
      <c r="AH102">
        <f t="shared" si="17"/>
        <v>0</v>
      </c>
      <c r="AI102" s="164">
        <f t="shared" si="18"/>
        <v>0</v>
      </c>
      <c r="AJ102" s="33">
        <f t="shared" si="19"/>
        <v>0</v>
      </c>
      <c r="AK102" s="33">
        <f t="shared" si="19"/>
        <v>0</v>
      </c>
      <c r="AL102" s="165">
        <f t="shared" si="20"/>
        <v>0</v>
      </c>
      <c r="AO102" s="33">
        <f t="shared" si="22"/>
        <v>0</v>
      </c>
      <c r="AP102" s="33">
        <f>AVERAGE($B102:C102)</f>
        <v>0</v>
      </c>
      <c r="AQ102" s="33">
        <f>AVERAGE($B102:D102)</f>
        <v>0</v>
      </c>
      <c r="AR102" s="33">
        <f>AVERAGE($B102:E102)</f>
        <v>0</v>
      </c>
      <c r="AS102" s="33">
        <f>AVERAGE($B102:F102)</f>
        <v>0</v>
      </c>
      <c r="AT102" s="33">
        <f>AVERAGE($B102:G102)</f>
        <v>0</v>
      </c>
      <c r="AU102" s="33">
        <f>AVERAGE($B102:H102)</f>
        <v>0</v>
      </c>
      <c r="AV102" s="33">
        <f>AVERAGE($B102:I102)</f>
        <v>0</v>
      </c>
      <c r="AW102" s="33">
        <f>AVERAGE($B102:J102)</f>
        <v>0</v>
      </c>
      <c r="AX102" s="33">
        <f>AVERAGE($B102:K102)</f>
        <v>0</v>
      </c>
      <c r="AY102" s="33">
        <f>AVERAGE($B102:L102)</f>
        <v>0</v>
      </c>
      <c r="AZ102" s="33">
        <f>AVERAGE($B102:M102)</f>
        <v>0</v>
      </c>
      <c r="BA102" s="33">
        <f>AVERAGE($B102:N102)</f>
        <v>0</v>
      </c>
      <c r="BB102" s="33">
        <f>AVERAGE($B102:O102)</f>
        <v>0</v>
      </c>
      <c r="BC102" s="33">
        <f>AVERAGE($B102:P102)</f>
        <v>0</v>
      </c>
      <c r="BD102" s="33">
        <f>AVERAGE($B102:Q102)</f>
        <v>0</v>
      </c>
      <c r="BE102" s="33">
        <f>AVERAGE($B102:R102)</f>
        <v>0</v>
      </c>
      <c r="BF102" s="33">
        <f>AVERAGE($B102:S102)</f>
        <v>0</v>
      </c>
      <c r="BG102" s="33">
        <f>AVERAGE($B102:T102)</f>
        <v>0</v>
      </c>
      <c r="BH102" s="33">
        <f>AVERAGE($B102:U102)</f>
        <v>0</v>
      </c>
      <c r="BI102" s="33">
        <f>AVERAGE($B102:V102)</f>
        <v>0</v>
      </c>
      <c r="BJ102" s="33">
        <f>AVERAGE($B102:W102)</f>
        <v>0</v>
      </c>
      <c r="BK102" s="33">
        <f>AVERAGE($B102:X102)</f>
        <v>0</v>
      </c>
      <c r="BL102" s="33">
        <f>AVERAGE($B102:Y102)</f>
        <v>0</v>
      </c>
    </row>
    <row r="103" spans="1:64" x14ac:dyDescent="0.25">
      <c r="A103" s="172" t="str">
        <f>+'Employee Compensation 24 Week'!A114</f>
        <v>&lt;employee name&gt;</v>
      </c>
      <c r="B103" s="40">
        <v>0</v>
      </c>
      <c r="C103" s="40">
        <v>0</v>
      </c>
      <c r="D103" s="40">
        <v>0</v>
      </c>
      <c r="E103" s="40">
        <v>0</v>
      </c>
      <c r="F103" s="40">
        <v>0</v>
      </c>
      <c r="G103" s="40">
        <v>0</v>
      </c>
      <c r="H103" s="40">
        <v>0</v>
      </c>
      <c r="I103" s="40">
        <v>0</v>
      </c>
      <c r="J103" s="40">
        <v>0</v>
      </c>
      <c r="K103" s="40">
        <v>0</v>
      </c>
      <c r="L103" s="40">
        <v>0</v>
      </c>
      <c r="M103" s="40">
        <v>0</v>
      </c>
      <c r="N103" s="40">
        <v>0</v>
      </c>
      <c r="O103" s="40">
        <v>0</v>
      </c>
      <c r="P103" s="40">
        <v>0</v>
      </c>
      <c r="Q103" s="40">
        <v>0</v>
      </c>
      <c r="R103" s="40">
        <v>0</v>
      </c>
      <c r="S103" s="40">
        <v>0</v>
      </c>
      <c r="T103" s="40">
        <v>0</v>
      </c>
      <c r="U103" s="40">
        <v>0</v>
      </c>
      <c r="V103" s="40">
        <v>0</v>
      </c>
      <c r="W103" s="40">
        <v>0</v>
      </c>
      <c r="X103" s="40">
        <v>0</v>
      </c>
      <c r="Y103" s="40">
        <v>0</v>
      </c>
      <c r="Z103" s="106">
        <f t="shared" si="14"/>
        <v>0</v>
      </c>
      <c r="AA103" s="106">
        <f t="shared" si="15"/>
        <v>0</v>
      </c>
      <c r="AB103" s="41"/>
      <c r="AC103">
        <f t="shared" si="21"/>
        <v>98</v>
      </c>
      <c r="AD103" s="33">
        <f>+'Employee Compensation 24 Week'!G114</f>
        <v>0</v>
      </c>
      <c r="AE103" s="163">
        <f>IF(AB103="Yes",VLOOKUP(A103,'Prior Period FTE Calculation'!$A$10:$AK$109,36,FALSE),0)</f>
        <v>0</v>
      </c>
      <c r="AF103">
        <f>IF(AB103="Yes",VLOOKUP(A103,'Prior Period FTE Calculation'!$A$10:$AK$109,37,FALSE),0)</f>
        <v>0</v>
      </c>
      <c r="AG103">
        <f t="shared" si="16"/>
        <v>0</v>
      </c>
      <c r="AH103">
        <f t="shared" si="17"/>
        <v>0</v>
      </c>
      <c r="AI103" s="164">
        <f t="shared" si="18"/>
        <v>0</v>
      </c>
      <c r="AJ103" s="33">
        <f t="shared" si="19"/>
        <v>0</v>
      </c>
      <c r="AK103" s="33">
        <f t="shared" si="19"/>
        <v>0</v>
      </c>
      <c r="AL103" s="165">
        <f t="shared" si="20"/>
        <v>0</v>
      </c>
      <c r="AO103" s="33">
        <f t="shared" si="22"/>
        <v>0</v>
      </c>
      <c r="AP103" s="33">
        <f>AVERAGE($B103:C103)</f>
        <v>0</v>
      </c>
      <c r="AQ103" s="33">
        <f>AVERAGE($B103:D103)</f>
        <v>0</v>
      </c>
      <c r="AR103" s="33">
        <f>AVERAGE($B103:E103)</f>
        <v>0</v>
      </c>
      <c r="AS103" s="33">
        <f>AVERAGE($B103:F103)</f>
        <v>0</v>
      </c>
      <c r="AT103" s="33">
        <f>AVERAGE($B103:G103)</f>
        <v>0</v>
      </c>
      <c r="AU103" s="33">
        <f>AVERAGE($B103:H103)</f>
        <v>0</v>
      </c>
      <c r="AV103" s="33">
        <f>AVERAGE($B103:I103)</f>
        <v>0</v>
      </c>
      <c r="AW103" s="33">
        <f>AVERAGE($B103:J103)</f>
        <v>0</v>
      </c>
      <c r="AX103" s="33">
        <f>AVERAGE($B103:K103)</f>
        <v>0</v>
      </c>
      <c r="AY103" s="33">
        <f>AVERAGE($B103:L103)</f>
        <v>0</v>
      </c>
      <c r="AZ103" s="33">
        <f>AVERAGE($B103:M103)</f>
        <v>0</v>
      </c>
      <c r="BA103" s="33">
        <f>AVERAGE($B103:N103)</f>
        <v>0</v>
      </c>
      <c r="BB103" s="33">
        <f>AVERAGE($B103:O103)</f>
        <v>0</v>
      </c>
      <c r="BC103" s="33">
        <f>AVERAGE($B103:P103)</f>
        <v>0</v>
      </c>
      <c r="BD103" s="33">
        <f>AVERAGE($B103:Q103)</f>
        <v>0</v>
      </c>
      <c r="BE103" s="33">
        <f>AVERAGE($B103:R103)</f>
        <v>0</v>
      </c>
      <c r="BF103" s="33">
        <f>AVERAGE($B103:S103)</f>
        <v>0</v>
      </c>
      <c r="BG103" s="33">
        <f>AVERAGE($B103:T103)</f>
        <v>0</v>
      </c>
      <c r="BH103" s="33">
        <f>AVERAGE($B103:U103)</f>
        <v>0</v>
      </c>
      <c r="BI103" s="33">
        <f>AVERAGE($B103:V103)</f>
        <v>0</v>
      </c>
      <c r="BJ103" s="33">
        <f>AVERAGE($B103:W103)</f>
        <v>0</v>
      </c>
      <c r="BK103" s="33">
        <f>AVERAGE($B103:X103)</f>
        <v>0</v>
      </c>
      <c r="BL103" s="33">
        <f>AVERAGE($B103:Y103)</f>
        <v>0</v>
      </c>
    </row>
    <row r="104" spans="1:64" x14ac:dyDescent="0.25">
      <c r="A104" s="172" t="str">
        <f>+'Employee Compensation 24 Week'!A115</f>
        <v>&lt;employee name&gt;</v>
      </c>
      <c r="B104" s="40">
        <v>0</v>
      </c>
      <c r="C104" s="40">
        <v>0</v>
      </c>
      <c r="D104" s="40">
        <v>0</v>
      </c>
      <c r="E104" s="40">
        <v>0</v>
      </c>
      <c r="F104" s="40">
        <v>0</v>
      </c>
      <c r="G104" s="40">
        <v>0</v>
      </c>
      <c r="H104" s="40">
        <v>0</v>
      </c>
      <c r="I104" s="40">
        <v>0</v>
      </c>
      <c r="J104" s="40">
        <v>0</v>
      </c>
      <c r="K104" s="40">
        <v>0</v>
      </c>
      <c r="L104" s="40">
        <v>0</v>
      </c>
      <c r="M104" s="40">
        <v>0</v>
      </c>
      <c r="N104" s="40">
        <v>0</v>
      </c>
      <c r="O104" s="40">
        <v>0</v>
      </c>
      <c r="P104" s="40">
        <v>0</v>
      </c>
      <c r="Q104" s="40">
        <v>0</v>
      </c>
      <c r="R104" s="40">
        <v>0</v>
      </c>
      <c r="S104" s="40">
        <v>0</v>
      </c>
      <c r="T104" s="40">
        <v>0</v>
      </c>
      <c r="U104" s="40">
        <v>0</v>
      </c>
      <c r="V104" s="40">
        <v>0</v>
      </c>
      <c r="W104" s="40">
        <v>0</v>
      </c>
      <c r="X104" s="40">
        <v>0</v>
      </c>
      <c r="Y104" s="40">
        <v>0</v>
      </c>
      <c r="Z104" s="106">
        <f t="shared" si="14"/>
        <v>0</v>
      </c>
      <c r="AA104" s="106">
        <f t="shared" si="15"/>
        <v>0</v>
      </c>
      <c r="AB104" s="41"/>
      <c r="AC104">
        <f t="shared" si="21"/>
        <v>99</v>
      </c>
      <c r="AD104" s="33">
        <f>+'Employee Compensation 24 Week'!G115</f>
        <v>0</v>
      </c>
      <c r="AE104" s="163">
        <f>IF(AB104="Yes",VLOOKUP(A104,'Prior Period FTE Calculation'!$A$10:$AK$109,36,FALSE),0)</f>
        <v>0</v>
      </c>
      <c r="AF104">
        <f>IF(AB104="Yes",VLOOKUP(A104,'Prior Period FTE Calculation'!$A$10:$AK$109,37,FALSE),0)</f>
        <v>0</v>
      </c>
      <c r="AG104">
        <f t="shared" si="16"/>
        <v>0</v>
      </c>
      <c r="AH104">
        <f t="shared" si="17"/>
        <v>0</v>
      </c>
      <c r="AI104" s="164">
        <f t="shared" si="18"/>
        <v>0</v>
      </c>
      <c r="AJ104" s="33">
        <f t="shared" si="19"/>
        <v>0</v>
      </c>
      <c r="AK104" s="33">
        <f t="shared" si="19"/>
        <v>0</v>
      </c>
      <c r="AL104" s="165">
        <f t="shared" si="20"/>
        <v>0</v>
      </c>
      <c r="AO104" s="33">
        <f t="shared" si="22"/>
        <v>0</v>
      </c>
      <c r="AP104" s="33">
        <f>AVERAGE($B104:C104)</f>
        <v>0</v>
      </c>
      <c r="AQ104" s="33">
        <f>AVERAGE($B104:D104)</f>
        <v>0</v>
      </c>
      <c r="AR104" s="33">
        <f>AVERAGE($B104:E104)</f>
        <v>0</v>
      </c>
      <c r="AS104" s="33">
        <f>AVERAGE($B104:F104)</f>
        <v>0</v>
      </c>
      <c r="AT104" s="33">
        <f>AVERAGE($B104:G104)</f>
        <v>0</v>
      </c>
      <c r="AU104" s="33">
        <f>AVERAGE($B104:H104)</f>
        <v>0</v>
      </c>
      <c r="AV104" s="33">
        <f>AVERAGE($B104:I104)</f>
        <v>0</v>
      </c>
      <c r="AW104" s="33">
        <f>AVERAGE($B104:J104)</f>
        <v>0</v>
      </c>
      <c r="AX104" s="33">
        <f>AVERAGE($B104:K104)</f>
        <v>0</v>
      </c>
      <c r="AY104" s="33">
        <f>AVERAGE($B104:L104)</f>
        <v>0</v>
      </c>
      <c r="AZ104" s="33">
        <f>AVERAGE($B104:M104)</f>
        <v>0</v>
      </c>
      <c r="BA104" s="33">
        <f>AVERAGE($B104:N104)</f>
        <v>0</v>
      </c>
      <c r="BB104" s="33">
        <f>AVERAGE($B104:O104)</f>
        <v>0</v>
      </c>
      <c r="BC104" s="33">
        <f>AVERAGE($B104:P104)</f>
        <v>0</v>
      </c>
      <c r="BD104" s="33">
        <f>AVERAGE($B104:Q104)</f>
        <v>0</v>
      </c>
      <c r="BE104" s="33">
        <f>AVERAGE($B104:R104)</f>
        <v>0</v>
      </c>
      <c r="BF104" s="33">
        <f>AVERAGE($B104:S104)</f>
        <v>0</v>
      </c>
      <c r="BG104" s="33">
        <f>AVERAGE($B104:T104)</f>
        <v>0</v>
      </c>
      <c r="BH104" s="33">
        <f>AVERAGE($B104:U104)</f>
        <v>0</v>
      </c>
      <c r="BI104" s="33">
        <f>AVERAGE($B104:V104)</f>
        <v>0</v>
      </c>
      <c r="BJ104" s="33">
        <f>AVERAGE($B104:W104)</f>
        <v>0</v>
      </c>
      <c r="BK104" s="33">
        <f>AVERAGE($B104:X104)</f>
        <v>0</v>
      </c>
      <c r="BL104" s="33">
        <f>AVERAGE($B104:Y104)</f>
        <v>0</v>
      </c>
    </row>
    <row r="105" spans="1:64" x14ac:dyDescent="0.25">
      <c r="A105" s="172" t="str">
        <f>+'Employee Compensation 24 Week'!A116</f>
        <v>&lt;employee name&gt;</v>
      </c>
      <c r="B105" s="40">
        <v>0</v>
      </c>
      <c r="C105" s="40">
        <v>0</v>
      </c>
      <c r="D105" s="40">
        <v>0</v>
      </c>
      <c r="E105" s="40">
        <v>0</v>
      </c>
      <c r="F105" s="40">
        <v>0</v>
      </c>
      <c r="G105" s="40">
        <v>0</v>
      </c>
      <c r="H105" s="40">
        <v>0</v>
      </c>
      <c r="I105" s="40">
        <v>0</v>
      </c>
      <c r="J105" s="40">
        <v>0</v>
      </c>
      <c r="K105" s="40">
        <v>0</v>
      </c>
      <c r="L105" s="40">
        <v>0</v>
      </c>
      <c r="M105" s="40">
        <v>0</v>
      </c>
      <c r="N105" s="40">
        <v>0</v>
      </c>
      <c r="O105" s="40">
        <v>0</v>
      </c>
      <c r="P105" s="40">
        <v>0</v>
      </c>
      <c r="Q105" s="40">
        <v>0</v>
      </c>
      <c r="R105" s="40">
        <v>0</v>
      </c>
      <c r="S105" s="40">
        <v>0</v>
      </c>
      <c r="T105" s="40">
        <v>0</v>
      </c>
      <c r="U105" s="40">
        <v>0</v>
      </c>
      <c r="V105" s="40">
        <v>0</v>
      </c>
      <c r="W105" s="40">
        <v>0</v>
      </c>
      <c r="X105" s="40">
        <v>0</v>
      </c>
      <c r="Y105" s="40">
        <v>0</v>
      </c>
      <c r="Z105" s="106">
        <f t="shared" si="14"/>
        <v>0</v>
      </c>
      <c r="AA105" s="106">
        <f t="shared" si="15"/>
        <v>0</v>
      </c>
      <c r="AB105" s="41"/>
      <c r="AC105">
        <f t="shared" si="21"/>
        <v>100</v>
      </c>
      <c r="AD105" s="33">
        <f>+'Employee Compensation 24 Week'!G116</f>
        <v>0</v>
      </c>
      <c r="AE105" s="163">
        <f>IF(AB105="Yes",VLOOKUP(A105,'Prior Period FTE Calculation'!$A$10:$AK$109,36,FALSE),0)</f>
        <v>0</v>
      </c>
      <c r="AF105">
        <f>IF(AB105="Yes",VLOOKUP(A105,'Prior Period FTE Calculation'!$A$10:$AK$109,37,FALSE),0)</f>
        <v>0</v>
      </c>
      <c r="AG105">
        <f t="shared" si="16"/>
        <v>0</v>
      </c>
      <c r="AH105">
        <f t="shared" si="17"/>
        <v>0</v>
      </c>
      <c r="AI105" s="164">
        <f t="shared" si="18"/>
        <v>0</v>
      </c>
      <c r="AJ105" s="33">
        <f t="shared" si="19"/>
        <v>0</v>
      </c>
      <c r="AK105" s="33">
        <f t="shared" si="19"/>
        <v>0</v>
      </c>
      <c r="AL105" s="165">
        <f t="shared" si="20"/>
        <v>0</v>
      </c>
      <c r="AO105" s="33">
        <f t="shared" si="22"/>
        <v>0</v>
      </c>
      <c r="AP105" s="33">
        <f>AVERAGE($B105:C105)</f>
        <v>0</v>
      </c>
      <c r="AQ105" s="33">
        <f>AVERAGE($B105:D105)</f>
        <v>0</v>
      </c>
      <c r="AR105" s="33">
        <f>AVERAGE($B105:E105)</f>
        <v>0</v>
      </c>
      <c r="AS105" s="33">
        <f>AVERAGE($B105:F105)</f>
        <v>0</v>
      </c>
      <c r="AT105" s="33">
        <f>AVERAGE($B105:G105)</f>
        <v>0</v>
      </c>
      <c r="AU105" s="33">
        <f>AVERAGE($B105:H105)</f>
        <v>0</v>
      </c>
      <c r="AV105" s="33">
        <f>AVERAGE($B105:I105)</f>
        <v>0</v>
      </c>
      <c r="AW105" s="33">
        <f>AVERAGE($B105:J105)</f>
        <v>0</v>
      </c>
      <c r="AX105" s="33">
        <f>AVERAGE($B105:K105)</f>
        <v>0</v>
      </c>
      <c r="AY105" s="33">
        <f>AVERAGE($B105:L105)</f>
        <v>0</v>
      </c>
      <c r="AZ105" s="33">
        <f>AVERAGE($B105:M105)</f>
        <v>0</v>
      </c>
      <c r="BA105" s="33">
        <f>AVERAGE($B105:N105)</f>
        <v>0</v>
      </c>
      <c r="BB105" s="33">
        <f>AVERAGE($B105:O105)</f>
        <v>0</v>
      </c>
      <c r="BC105" s="33">
        <f>AVERAGE($B105:P105)</f>
        <v>0</v>
      </c>
      <c r="BD105" s="33">
        <f>AVERAGE($B105:Q105)</f>
        <v>0</v>
      </c>
      <c r="BE105" s="33">
        <f>AVERAGE($B105:R105)</f>
        <v>0</v>
      </c>
      <c r="BF105" s="33">
        <f>AVERAGE($B105:S105)</f>
        <v>0</v>
      </c>
      <c r="BG105" s="33">
        <f>AVERAGE($B105:T105)</f>
        <v>0</v>
      </c>
      <c r="BH105" s="33">
        <f>AVERAGE($B105:U105)</f>
        <v>0</v>
      </c>
      <c r="BI105" s="33">
        <f>AVERAGE($B105:V105)</f>
        <v>0</v>
      </c>
      <c r="BJ105" s="33">
        <f>AVERAGE($B105:W105)</f>
        <v>0</v>
      </c>
      <c r="BK105" s="33">
        <f>AVERAGE($B105:X105)</f>
        <v>0</v>
      </c>
      <c r="BL105" s="33">
        <f>AVERAGE($B105:Y105)</f>
        <v>0</v>
      </c>
    </row>
    <row r="106" spans="1:64" x14ac:dyDescent="0.25">
      <c r="A106" s="172" t="str">
        <f>+'Employee Compensation 24 Week'!A117</f>
        <v>&lt;employee name&gt;</v>
      </c>
      <c r="B106" s="40">
        <v>0</v>
      </c>
      <c r="C106" s="40">
        <v>0</v>
      </c>
      <c r="D106" s="40">
        <v>0</v>
      </c>
      <c r="E106" s="40">
        <v>0</v>
      </c>
      <c r="F106" s="40">
        <v>0</v>
      </c>
      <c r="G106" s="40">
        <v>0</v>
      </c>
      <c r="H106" s="40">
        <v>0</v>
      </c>
      <c r="I106" s="40">
        <v>0</v>
      </c>
      <c r="J106" s="40">
        <v>0</v>
      </c>
      <c r="K106" s="40">
        <v>0</v>
      </c>
      <c r="L106" s="40">
        <v>0</v>
      </c>
      <c r="M106" s="40">
        <v>0</v>
      </c>
      <c r="N106" s="40">
        <v>0</v>
      </c>
      <c r="O106" s="40">
        <v>0</v>
      </c>
      <c r="P106" s="40">
        <v>0</v>
      </c>
      <c r="Q106" s="40">
        <v>0</v>
      </c>
      <c r="R106" s="40">
        <v>0</v>
      </c>
      <c r="S106" s="40">
        <v>0</v>
      </c>
      <c r="T106" s="40">
        <v>0</v>
      </c>
      <c r="U106" s="40">
        <v>0</v>
      </c>
      <c r="V106" s="40">
        <v>0</v>
      </c>
      <c r="W106" s="40">
        <v>0</v>
      </c>
      <c r="X106" s="40">
        <v>0</v>
      </c>
      <c r="Y106" s="40">
        <v>0</v>
      </c>
      <c r="Z106" s="106">
        <f>IFERROR(IF(ROUND((HLOOKUP($Y$109,$AO$6:$BL$106,AC106,FALSE))/40,2)&gt;=1,1,ROUND(HLOOKUP($Y$109,$AO$6:$BL$106,AC106,FALSE)/40,1)),0)</f>
        <v>0</v>
      </c>
      <c r="AA106" s="106">
        <f>IF(Z106&gt;0,IF(((HLOOKUP($Y$109,$AO$6:$BL$106,AC106,FALSE))/40)&gt;=1,1,0.5),0)</f>
        <v>0</v>
      </c>
      <c r="AB106" s="41"/>
      <c r="AC106">
        <f t="shared" si="21"/>
        <v>101</v>
      </c>
      <c r="AD106" s="33">
        <f>+'Employee Compensation 24 Week'!G117</f>
        <v>0</v>
      </c>
      <c r="AE106" s="163">
        <f>IF(AB106="Yes",VLOOKUP(A106,'Prior Period FTE Calculation'!$A$10:$AK$109,36,FALSE),0)</f>
        <v>0</v>
      </c>
      <c r="AF106">
        <f>IF(AB106="Yes",VLOOKUP(A106,'Prior Period FTE Calculation'!$A$10:$AK$109,37,FALSE),0)</f>
        <v>0</v>
      </c>
      <c r="AG106">
        <f t="shared" si="16"/>
        <v>0</v>
      </c>
      <c r="AH106">
        <f t="shared" si="17"/>
        <v>0</v>
      </c>
      <c r="AI106" s="164">
        <f t="shared" si="18"/>
        <v>0</v>
      </c>
      <c r="AJ106" s="33">
        <f t="shared" si="19"/>
        <v>0</v>
      </c>
      <c r="AK106" s="33">
        <f t="shared" si="19"/>
        <v>0</v>
      </c>
      <c r="AL106" s="165">
        <f t="shared" si="20"/>
        <v>0</v>
      </c>
      <c r="AO106" s="33">
        <f t="shared" si="22"/>
        <v>0</v>
      </c>
      <c r="AP106" s="33">
        <f>AVERAGE($B106:C106)</f>
        <v>0</v>
      </c>
      <c r="AQ106" s="33">
        <f>AVERAGE($B106:D106)</f>
        <v>0</v>
      </c>
      <c r="AR106" s="33">
        <f>AVERAGE($B106:E106)</f>
        <v>0</v>
      </c>
      <c r="AS106" s="33">
        <f>AVERAGE($B106:F106)</f>
        <v>0</v>
      </c>
      <c r="AT106" s="33">
        <f>AVERAGE($B106:G106)</f>
        <v>0</v>
      </c>
      <c r="AU106" s="33">
        <f>AVERAGE($B106:H106)</f>
        <v>0</v>
      </c>
      <c r="AV106" s="33">
        <f>AVERAGE($B106:I106)</f>
        <v>0</v>
      </c>
      <c r="AW106" s="33">
        <f>AVERAGE($B106:J106)</f>
        <v>0</v>
      </c>
      <c r="AX106" s="33">
        <f>AVERAGE($B106:K106)</f>
        <v>0</v>
      </c>
      <c r="AY106" s="33">
        <f>AVERAGE($B106:L106)</f>
        <v>0</v>
      </c>
      <c r="AZ106" s="33">
        <f>AVERAGE($B106:M106)</f>
        <v>0</v>
      </c>
      <c r="BA106" s="33">
        <f>AVERAGE($B106:N106)</f>
        <v>0</v>
      </c>
      <c r="BB106" s="33">
        <f>AVERAGE($B106:O106)</f>
        <v>0</v>
      </c>
      <c r="BC106" s="33">
        <f>AVERAGE($B106:P106)</f>
        <v>0</v>
      </c>
      <c r="BD106" s="33">
        <f>AVERAGE($B106:Q106)</f>
        <v>0</v>
      </c>
      <c r="BE106" s="33">
        <f>AVERAGE($B106:R106)</f>
        <v>0</v>
      </c>
      <c r="BF106" s="33">
        <f>AVERAGE($B106:S106)</f>
        <v>0</v>
      </c>
      <c r="BG106" s="33">
        <f>AVERAGE($B106:T106)</f>
        <v>0</v>
      </c>
      <c r="BH106" s="33">
        <f>AVERAGE($B106:U106)</f>
        <v>0</v>
      </c>
      <c r="BI106" s="33">
        <f>AVERAGE($B106:V106)</f>
        <v>0</v>
      </c>
      <c r="BJ106" s="33">
        <f>AVERAGE($B106:W106)</f>
        <v>0</v>
      </c>
      <c r="BK106" s="33">
        <f>AVERAGE($B106:X106)</f>
        <v>0</v>
      </c>
      <c r="BL106" s="33">
        <f>AVERAGE($B106:Y106)</f>
        <v>0</v>
      </c>
    </row>
    <row r="107" spans="1:64" x14ac:dyDescent="0.25">
      <c r="A107" s="42" t="s">
        <v>20</v>
      </c>
      <c r="B107" s="43">
        <f t="shared" ref="B107:AA107" si="23">SUM(B7:B106)</f>
        <v>0</v>
      </c>
      <c r="C107" s="43">
        <f t="shared" si="23"/>
        <v>0</v>
      </c>
      <c r="D107" s="43">
        <f t="shared" si="23"/>
        <v>0</v>
      </c>
      <c r="E107" s="43">
        <f t="shared" si="23"/>
        <v>0</v>
      </c>
      <c r="F107" s="43">
        <f t="shared" si="23"/>
        <v>0</v>
      </c>
      <c r="G107" s="43">
        <f t="shared" si="23"/>
        <v>0</v>
      </c>
      <c r="H107" s="43">
        <f t="shared" si="23"/>
        <v>0</v>
      </c>
      <c r="I107" s="43">
        <f t="shared" si="23"/>
        <v>0</v>
      </c>
      <c r="J107" s="43">
        <f t="shared" si="23"/>
        <v>0</v>
      </c>
      <c r="K107" s="43">
        <f t="shared" si="23"/>
        <v>0</v>
      </c>
      <c r="L107" s="43">
        <f t="shared" si="23"/>
        <v>0</v>
      </c>
      <c r="M107" s="43">
        <f t="shared" si="23"/>
        <v>0</v>
      </c>
      <c r="N107" s="43">
        <f t="shared" si="23"/>
        <v>0</v>
      </c>
      <c r="O107" s="43">
        <f t="shared" si="23"/>
        <v>0</v>
      </c>
      <c r="P107" s="43">
        <f t="shared" si="23"/>
        <v>0</v>
      </c>
      <c r="Q107" s="43">
        <f t="shared" si="23"/>
        <v>0</v>
      </c>
      <c r="R107" s="43">
        <f t="shared" si="23"/>
        <v>0</v>
      </c>
      <c r="S107" s="43">
        <f t="shared" si="23"/>
        <v>0</v>
      </c>
      <c r="T107" s="43">
        <f t="shared" si="23"/>
        <v>0</v>
      </c>
      <c r="U107" s="43">
        <f t="shared" si="23"/>
        <v>0</v>
      </c>
      <c r="V107" s="43">
        <f t="shared" si="23"/>
        <v>0</v>
      </c>
      <c r="W107" s="43">
        <f t="shared" si="23"/>
        <v>0</v>
      </c>
      <c r="X107" s="43">
        <f t="shared" si="23"/>
        <v>0</v>
      </c>
      <c r="Y107" s="43">
        <f t="shared" si="23"/>
        <v>0</v>
      </c>
      <c r="Z107" s="43">
        <f t="shared" si="23"/>
        <v>0</v>
      </c>
      <c r="AA107" s="43">
        <f t="shared" si="23"/>
        <v>0</v>
      </c>
      <c r="AE107" s="163">
        <f>SUM(AE7:AE106)</f>
        <v>0</v>
      </c>
      <c r="AF107" s="163">
        <f>SUM(AF7:AF106)</f>
        <v>0</v>
      </c>
      <c r="AG107" s="163">
        <f>SUM(AG7:AG106)</f>
        <v>0</v>
      </c>
      <c r="AH107" s="163">
        <f>SUM(AH7:AH106)</f>
        <v>0</v>
      </c>
      <c r="AI107" s="163">
        <f>SUMIF(AI7:AI106,"&gt;0",AI7:AI106)</f>
        <v>0</v>
      </c>
      <c r="AJ107" s="163">
        <f>SUMIF(AJ7:AJ106,"&gt;0",AJ7:AJ106)</f>
        <v>0</v>
      </c>
      <c r="AK107" s="163">
        <f>SUMIF(AK7:AK106,"&gt;0",AK7:AK106)</f>
        <v>0</v>
      </c>
      <c r="AL107" s="163">
        <f>SUMIF(AL7:AL106,"&gt;0",AL7:AL106)</f>
        <v>0</v>
      </c>
    </row>
    <row r="108" spans="1:64" s="34" customFormat="1" ht="23.25" customHeight="1" x14ac:dyDescent="0.25">
      <c r="A108"/>
      <c r="S108" s="44"/>
      <c r="AB108"/>
      <c r="AC108"/>
      <c r="AD108"/>
      <c r="AE108"/>
      <c r="AF108"/>
    </row>
    <row r="109" spans="1:64" s="34" customFormat="1" hidden="1" x14ac:dyDescent="0.25">
      <c r="A109"/>
      <c r="S109" s="44"/>
      <c r="Y109" s="34">
        <f>IF(Y107&gt;0,24,IF(X107&gt;0,23,IF(W107&gt;0,22,IF(V107&gt;0,21,IF(U107&gt;0,20,IF(T107&gt;0,19,IF(S107&gt;0,18,IF(R107&gt;0,17,IF(Q107&gt;0,16,IF(P107&gt;0,15,IF(O107&gt;0,14,IF(N107&gt;0,13,IF(M107&gt;0,12,IF(L107&gt;0,11,IF(K107&gt;0,10,IF(J107&gt;0,9,IF(I107&gt;0,8,IF(H107&gt;0,7,IF(G107&gt;0,6,IF(F107&gt;0,5,IF(E107&gt;0,4,IF(D107&gt;0,3,IF(C107&gt;0,2,IF(B107&gt;0,1,0))))))))))))))))))))))))</f>
        <v>0</v>
      </c>
      <c r="AB109"/>
      <c r="AC109"/>
      <c r="AD109"/>
      <c r="AE109"/>
      <c r="AF109"/>
    </row>
    <row r="110" spans="1:64" s="34" customFormat="1" hidden="1" x14ac:dyDescent="0.25">
      <c r="A110"/>
      <c r="S110" s="44"/>
      <c r="AB110"/>
      <c r="AC110"/>
      <c r="AD110"/>
      <c r="AE110"/>
      <c r="AF110"/>
    </row>
    <row r="111" spans="1:64" s="34" customFormat="1" hidden="1" x14ac:dyDescent="0.25">
      <c r="A111"/>
      <c r="S111" s="44"/>
      <c r="AB111"/>
      <c r="AC111"/>
      <c r="AD111"/>
      <c r="AE111"/>
      <c r="AF111"/>
    </row>
    <row r="112" spans="1:64" s="34" customFormat="1" hidden="1" x14ac:dyDescent="0.25">
      <c r="A112"/>
      <c r="S112" s="44"/>
      <c r="AB112"/>
      <c r="AC112"/>
      <c r="AD112"/>
      <c r="AE112"/>
      <c r="AF112"/>
    </row>
    <row r="113" spans="1:36" s="34" customFormat="1" hidden="1" x14ac:dyDescent="0.25">
      <c r="A113"/>
      <c r="S113" s="44"/>
      <c r="AB113"/>
      <c r="AC113"/>
      <c r="AD113"/>
      <c r="AE113"/>
      <c r="AF113"/>
    </row>
    <row r="114" spans="1:36" s="34" customFormat="1" hidden="1" x14ac:dyDescent="0.25">
      <c r="A114"/>
      <c r="S114" s="44"/>
      <c r="Y114" s="108" t="s">
        <v>108</v>
      </c>
      <c r="Z114" s="109">
        <f>IF('Prior Period FTE Calculation'!V110&gt;0,AVERAGE('Prior Period FTE Calculation'!B110,'Prior Period FTE Calculation'!D110,'Prior Period FTE Calculation'!F110,'Prior Period FTE Calculation'!H110,'Prior Period FTE Calculation'!J110,'Prior Period FTE Calculation'!L110,'Prior Period FTE Calculation'!N110,'Prior Period FTE Calculation'!P110,'Prior Period FTE Calculation'!R110,'Prior Period FTE Calculation'!T110,'Prior Period FTE Calculation'!V110),AVERAGE('Prior Period FTE Calculation'!B110,'Prior Period FTE Calculation'!D110,'Prior Period FTE Calculation'!F110,'Prior Period FTE Calculation'!H110,'Prior Period FTE Calculation'!J110,'Prior Period FTE Calculation'!L110,'Prior Period FTE Calculation'!N110,'Prior Period FTE Calculation'!P110,'Prior Period FTE Calculation'!R110,'Prior Period FTE Calculation'!T110))</f>
        <v>0</v>
      </c>
      <c r="AA114" s="109">
        <f>IF('Prior Period FTE Calculation'!V111&gt;0,AVERAGE('Prior Period FTE Calculation'!B111,'Prior Period FTE Calculation'!D111,'Prior Period FTE Calculation'!F111,'Prior Period FTE Calculation'!H111,'Prior Period FTE Calculation'!J111,'Prior Period FTE Calculation'!L111,'Prior Period FTE Calculation'!N111,'Prior Period FTE Calculation'!P111,'Prior Period FTE Calculation'!R111,'Prior Period FTE Calculation'!T111,'Prior Period FTE Calculation'!V111),AVERAGE('Prior Period FTE Calculation'!B111,'Prior Period FTE Calculation'!D111,'Prior Period FTE Calculation'!F111,'Prior Period FTE Calculation'!H111,'Prior Period FTE Calculation'!J111,'Prior Period FTE Calculation'!L111,'Prior Period FTE Calculation'!N111,'Prior Period FTE Calculation'!P111,'Prior Period FTE Calculation'!R111,'Prior Period FTE Calculation'!T111))</f>
        <v>0</v>
      </c>
      <c r="AB114"/>
      <c r="AC114"/>
      <c r="AD114"/>
      <c r="AE114"/>
      <c r="AF114"/>
      <c r="AI114" s="34">
        <f>+AI107</f>
        <v>0</v>
      </c>
      <c r="AJ114" s="34">
        <f>+AK107</f>
        <v>0</v>
      </c>
    </row>
    <row r="115" spans="1:36" s="34" customFormat="1" hidden="1" x14ac:dyDescent="0.25">
      <c r="A115"/>
      <c r="S115" s="44"/>
      <c r="Y115" s="108" t="s">
        <v>109</v>
      </c>
      <c r="Z115" s="109">
        <f>IF('Prior Period FTE Calculation'!AG110&gt;0,AVERAGE('Prior Period FTE Calculation'!Y110,'Prior Period FTE Calculation'!AA110,'Prior Period FTE Calculation'!AC110,'Prior Period FTE Calculation'!AE110,'Prior Period FTE Calculation'!AG110),AVERAGE('Prior Period FTE Calculation'!Y110,'Prior Period FTE Calculation'!AA110,'Prior Period FTE Calculation'!AC110,'Prior Period FTE Calculation'!AE110))</f>
        <v>0</v>
      </c>
      <c r="AA115" s="109">
        <f>IF('Prior Period FTE Calculation'!AG111&gt;0,AVERAGE('Prior Period FTE Calculation'!Y111,'Prior Period FTE Calculation'!AA111,'Prior Period FTE Calculation'!AC111,'Prior Period FTE Calculation'!AE111,'Prior Period FTE Calculation'!AG111),AVERAGE('Prior Period FTE Calculation'!Y111,'Prior Period FTE Calculation'!AA111,'Prior Period FTE Calculation'!AC111,'Prior Period FTE Calculation'!AE111))</f>
        <v>0</v>
      </c>
      <c r="AB115"/>
      <c r="AC115"/>
      <c r="AD115"/>
      <c r="AE115"/>
      <c r="AF115"/>
      <c r="AI115" s="34">
        <f>+AJ107</f>
        <v>0</v>
      </c>
      <c r="AJ115" s="34">
        <f>+AL107</f>
        <v>0</v>
      </c>
    </row>
    <row r="116" spans="1:36" s="34" customFormat="1" hidden="1" x14ac:dyDescent="0.25">
      <c r="A116"/>
      <c r="S116" s="44"/>
      <c r="Y116" s="110"/>
      <c r="Z116" s="110"/>
      <c r="AA116" s="110"/>
      <c r="AB116"/>
      <c r="AC116"/>
      <c r="AD116"/>
      <c r="AE116"/>
      <c r="AF116"/>
    </row>
    <row r="117" spans="1:36" s="34" customFormat="1" hidden="1" x14ac:dyDescent="0.25">
      <c r="A117"/>
      <c r="S117" s="44"/>
      <c r="Y117" s="108" t="s">
        <v>110</v>
      </c>
      <c r="Z117" s="109">
        <f>IFERROR((Z107+AI114)/Z114,0)</f>
        <v>0</v>
      </c>
      <c r="AA117" s="109">
        <f>IFERROR((AJ114+AA107)/AA114,0)</f>
        <v>0</v>
      </c>
      <c r="AB117"/>
      <c r="AC117"/>
      <c r="AD117"/>
      <c r="AE117"/>
      <c r="AF117"/>
    </row>
    <row r="118" spans="1:36" s="34" customFormat="1" hidden="1" x14ac:dyDescent="0.25">
      <c r="A118"/>
      <c r="S118" s="44"/>
      <c r="Y118" s="108" t="s">
        <v>111</v>
      </c>
      <c r="Z118" s="109">
        <f>IFERROR((Z107+AI115)/Z115,0)</f>
        <v>0</v>
      </c>
      <c r="AA118" s="109">
        <f>IFERROR((AA107+AJ115)/AA115,0)</f>
        <v>0</v>
      </c>
      <c r="AB118"/>
      <c r="AC118"/>
      <c r="AD118"/>
      <c r="AE118"/>
      <c r="AF118"/>
    </row>
    <row r="119" spans="1:36" s="34" customFormat="1" hidden="1" x14ac:dyDescent="0.25">
      <c r="A119"/>
      <c r="S119" s="44"/>
      <c r="Y119" s="110"/>
      <c r="Z119" s="110"/>
      <c r="AA119" s="110"/>
      <c r="AB119"/>
      <c r="AC119"/>
      <c r="AD119"/>
      <c r="AE119"/>
      <c r="AF119"/>
    </row>
    <row r="120" spans="1:36" s="34" customFormat="1" hidden="1" x14ac:dyDescent="0.25">
      <c r="A120"/>
      <c r="S120" s="44"/>
      <c r="Y120" s="108" t="s">
        <v>112</v>
      </c>
      <c r="Z120" s="110" t="str">
        <f>IF(Z117=(LARGE(Z117:AA118,1)), "1",IF(AA117=(LARGE(Z117:AA118,1)),"2",IF(Z118=(LARGE(Z117:AA118,1)),"3",IF(AA118=(LARGE(Z117:AA118,1)),"4",0))))</f>
        <v>1</v>
      </c>
      <c r="AA120" s="110"/>
      <c r="AB120"/>
      <c r="AC120"/>
      <c r="AD120"/>
      <c r="AE120"/>
      <c r="AF120"/>
    </row>
    <row r="121" spans="1:36" s="34" customFormat="1" hidden="1" x14ac:dyDescent="0.25">
      <c r="A121"/>
      <c r="S121" s="44"/>
      <c r="AB121"/>
      <c r="AC121"/>
      <c r="AD121"/>
      <c r="AE121"/>
      <c r="AF121"/>
    </row>
    <row r="122" spans="1:36" s="34" customFormat="1" hidden="1" x14ac:dyDescent="0.25">
      <c r="A122"/>
      <c r="S122" s="44"/>
      <c r="Y122" s="107" t="s">
        <v>113</v>
      </c>
      <c r="Z122" s="109">
        <f>ROUND(IF(Z120="1",SUMIF(AD7:AD106,"no",Z7:Z106)+AI114,SUMIF(AD7:AD106,"no",Z7:Z106)+AI115),1)</f>
        <v>0</v>
      </c>
      <c r="AA122" s="109">
        <f>ROUND(IF(Z120="2",SUMIF(AD7:AD106,"no",Z7:Z106)+AJ114,SUMIF(AD7:AD106,"no",Z7:Z106)+AJ115),1)</f>
        <v>0</v>
      </c>
      <c r="AB122"/>
      <c r="AC122"/>
      <c r="AD122"/>
      <c r="AE122"/>
      <c r="AF122"/>
    </row>
    <row r="123" spans="1:36" hidden="1" x14ac:dyDescent="0.25">
      <c r="Y123" s="107" t="s">
        <v>114</v>
      </c>
      <c r="Z123" s="109">
        <f>SUMIF(AD7:AD106,"yes",Z7:Z106)</f>
        <v>0</v>
      </c>
      <c r="AA123" s="109">
        <f>SUMIF(AD7:AD106,"yes",AA7:AA106)</f>
        <v>0</v>
      </c>
    </row>
    <row r="124" spans="1:36" hidden="1" x14ac:dyDescent="0.25"/>
    <row r="125" spans="1:36" hidden="1" x14ac:dyDescent="0.25"/>
  </sheetData>
  <sheetProtection sheet="1" objects="1" scenarios="1"/>
  <mergeCells count="7">
    <mergeCell ref="AO5:BL5"/>
    <mergeCell ref="AI5:AL5"/>
    <mergeCell ref="V1:AB1"/>
    <mergeCell ref="Z4:Z6"/>
    <mergeCell ref="AA4:AA6"/>
    <mergeCell ref="AB4:AB6"/>
    <mergeCell ref="AE5:AH5"/>
  </mergeCells>
  <dataValidations count="1">
    <dataValidation type="list" allowBlank="1" showInputMessage="1" showErrorMessage="1" sqref="AB7:AB106" xr:uid="{EB534F37-6C30-4F41-8048-EB08462BE0FE}">
      <formula1>"Yes, No, N/A"</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3062E-C435-4583-91C4-C317D4D218E9}">
  <sheetPr>
    <pageSetUpPr fitToPage="1"/>
  </sheetPr>
  <dimension ref="A1:AD28"/>
  <sheetViews>
    <sheetView showGridLines="0" zoomScale="90" zoomScaleNormal="90" workbookViewId="0">
      <pane ySplit="8" topLeftCell="A9" activePane="bottomLeft" state="frozen"/>
      <selection pane="bottomLeft" activeCell="E9" sqref="E9"/>
    </sheetView>
  </sheetViews>
  <sheetFormatPr defaultRowHeight="15" x14ac:dyDescent="0.25"/>
  <cols>
    <col min="1" max="1" width="34.85546875" customWidth="1"/>
    <col min="2" max="2" width="21.7109375" style="34" customWidth="1"/>
    <col min="3" max="3" width="22.85546875" style="34" customWidth="1"/>
    <col min="4" max="4" width="20.28515625" style="34" customWidth="1"/>
    <col min="5" max="29" width="16.5703125" style="34" customWidth="1"/>
    <col min="30" max="30" width="16.5703125" customWidth="1"/>
  </cols>
  <sheetData>
    <row r="1" spans="1:30" ht="15" customHeight="1" x14ac:dyDescent="0.25">
      <c r="M1" s="191" t="s">
        <v>130</v>
      </c>
      <c r="N1" s="191"/>
      <c r="O1" s="191"/>
      <c r="P1" s="191"/>
      <c r="Q1" s="191"/>
      <c r="R1" s="191"/>
      <c r="S1" s="191"/>
      <c r="T1" s="191"/>
      <c r="U1" s="191"/>
      <c r="V1" s="191"/>
      <c r="W1" s="191"/>
      <c r="X1" s="191"/>
      <c r="Y1" s="191"/>
      <c r="Z1" s="191"/>
      <c r="AA1" s="191"/>
      <c r="AB1" s="191"/>
      <c r="AC1" s="191"/>
      <c r="AD1" s="191"/>
    </row>
    <row r="2" spans="1:30" ht="15" customHeight="1" x14ac:dyDescent="0.25">
      <c r="M2" s="191"/>
      <c r="N2" s="191"/>
      <c r="O2" s="191"/>
      <c r="P2" s="191"/>
      <c r="Q2" s="191"/>
      <c r="R2" s="191"/>
      <c r="S2" s="191"/>
      <c r="T2" s="191"/>
      <c r="U2" s="191"/>
      <c r="V2" s="191"/>
      <c r="W2" s="191"/>
      <c r="X2" s="191"/>
      <c r="Y2" s="191"/>
      <c r="Z2" s="191"/>
      <c r="AA2" s="191"/>
      <c r="AB2" s="191"/>
      <c r="AC2" s="191"/>
      <c r="AD2" s="191"/>
    </row>
    <row r="3" spans="1:30" ht="26.25" x14ac:dyDescent="0.25">
      <c r="A3" s="45"/>
      <c r="B3" s="45"/>
      <c r="C3" s="45"/>
      <c r="D3" s="45"/>
      <c r="E3" s="45"/>
      <c r="F3" s="45"/>
      <c r="G3" s="45"/>
      <c r="H3" s="45"/>
      <c r="I3" s="45"/>
      <c r="J3" s="45"/>
      <c r="K3" s="45"/>
      <c r="L3" s="45"/>
      <c r="M3" s="191"/>
      <c r="N3" s="191"/>
      <c r="O3" s="191"/>
      <c r="P3" s="191"/>
      <c r="Q3" s="191"/>
      <c r="R3" s="191"/>
      <c r="S3" s="191"/>
      <c r="T3" s="191"/>
      <c r="U3" s="191"/>
      <c r="V3" s="191"/>
      <c r="W3" s="191"/>
      <c r="X3" s="191"/>
      <c r="Y3" s="191"/>
      <c r="Z3" s="191"/>
      <c r="AA3" s="191"/>
      <c r="AB3" s="191"/>
      <c r="AC3" s="191"/>
      <c r="AD3" s="191"/>
    </row>
    <row r="4" spans="1:30" ht="41.25" customHeight="1" x14ac:dyDescent="0.25">
      <c r="B4"/>
      <c r="C4"/>
      <c r="D4"/>
      <c r="E4" s="45"/>
      <c r="F4" s="45"/>
      <c r="G4" s="45"/>
      <c r="H4" s="45"/>
      <c r="I4" s="45"/>
      <c r="J4" s="45"/>
      <c r="K4" s="45"/>
      <c r="L4" s="45"/>
      <c r="M4" s="192"/>
      <c r="N4" s="192"/>
      <c r="O4" s="192"/>
      <c r="P4" s="192"/>
      <c r="Q4" s="192"/>
      <c r="R4" s="192"/>
      <c r="S4" s="192"/>
      <c r="T4" s="192"/>
      <c r="U4" s="192"/>
      <c r="V4" s="192"/>
      <c r="W4" s="192"/>
      <c r="X4" s="192"/>
      <c r="Y4" s="192"/>
      <c r="Z4" s="192"/>
      <c r="AA4" s="192"/>
      <c r="AB4" s="192"/>
      <c r="AC4" s="192"/>
      <c r="AD4" s="192"/>
    </row>
    <row r="5" spans="1:30" x14ac:dyDescent="0.25">
      <c r="A5" s="7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c r="AD5" s="34"/>
    </row>
    <row r="6" spans="1:30" ht="30.75" customHeight="1" x14ac:dyDescent="0.25">
      <c r="A6" s="57"/>
      <c r="B6" s="185" t="s">
        <v>103</v>
      </c>
      <c r="C6" s="185" t="s">
        <v>212</v>
      </c>
      <c r="D6" s="187" t="s">
        <v>197</v>
      </c>
      <c r="E6" s="38" t="s">
        <v>3</v>
      </c>
      <c r="F6" s="38" t="s">
        <v>4</v>
      </c>
      <c r="G6" s="38" t="s">
        <v>5</v>
      </c>
      <c r="H6" s="38" t="s">
        <v>6</v>
      </c>
      <c r="I6" s="38" t="s">
        <v>7</v>
      </c>
      <c r="J6" s="38" t="s">
        <v>8</v>
      </c>
      <c r="K6" s="38" t="s">
        <v>9</v>
      </c>
      <c r="L6" s="38" t="s">
        <v>10</v>
      </c>
      <c r="M6" s="38" t="s">
        <v>213</v>
      </c>
      <c r="N6" s="38" t="s">
        <v>214</v>
      </c>
      <c r="O6" s="38" t="s">
        <v>215</v>
      </c>
      <c r="P6" s="38" t="s">
        <v>216</v>
      </c>
      <c r="Q6" s="38" t="s">
        <v>217</v>
      </c>
      <c r="R6" s="38" t="s">
        <v>218</v>
      </c>
      <c r="S6" s="38" t="s">
        <v>219</v>
      </c>
      <c r="T6" s="38" t="s">
        <v>220</v>
      </c>
      <c r="U6" s="38" t="s">
        <v>221</v>
      </c>
      <c r="V6" s="38" t="s">
        <v>222</v>
      </c>
      <c r="W6" s="38" t="s">
        <v>223</v>
      </c>
      <c r="X6" s="38" t="s">
        <v>224</v>
      </c>
      <c r="Y6" s="38" t="s">
        <v>225</v>
      </c>
      <c r="Z6" s="38" t="s">
        <v>226</v>
      </c>
      <c r="AA6" s="38" t="s">
        <v>227</v>
      </c>
      <c r="AB6" s="38" t="s">
        <v>228</v>
      </c>
      <c r="AC6" s="196" t="s">
        <v>198</v>
      </c>
      <c r="AD6" s="196" t="s">
        <v>199</v>
      </c>
    </row>
    <row r="7" spans="1:30" x14ac:dyDescent="0.25">
      <c r="A7" s="57"/>
      <c r="B7" s="185"/>
      <c r="C7" s="185"/>
      <c r="D7" s="185"/>
      <c r="E7" s="39">
        <f>+'Employee Compensation 24 Week'!H16</f>
        <v>0</v>
      </c>
      <c r="F7" s="39">
        <f>+E7+7</f>
        <v>7</v>
      </c>
      <c r="G7" s="39">
        <f t="shared" ref="G7:AB7" si="0">+F7+7</f>
        <v>14</v>
      </c>
      <c r="H7" s="39">
        <f t="shared" si="0"/>
        <v>21</v>
      </c>
      <c r="I7" s="39">
        <f t="shared" si="0"/>
        <v>28</v>
      </c>
      <c r="J7" s="39">
        <f t="shared" si="0"/>
        <v>35</v>
      </c>
      <c r="K7" s="39">
        <f t="shared" si="0"/>
        <v>42</v>
      </c>
      <c r="L7" s="39">
        <f t="shared" si="0"/>
        <v>49</v>
      </c>
      <c r="M7" s="39">
        <f t="shared" si="0"/>
        <v>56</v>
      </c>
      <c r="N7" s="39">
        <f t="shared" si="0"/>
        <v>63</v>
      </c>
      <c r="O7" s="39">
        <f t="shared" si="0"/>
        <v>70</v>
      </c>
      <c r="P7" s="39">
        <f t="shared" si="0"/>
        <v>77</v>
      </c>
      <c r="Q7" s="39">
        <f t="shared" si="0"/>
        <v>84</v>
      </c>
      <c r="R7" s="39">
        <f t="shared" si="0"/>
        <v>91</v>
      </c>
      <c r="S7" s="39">
        <f t="shared" si="0"/>
        <v>98</v>
      </c>
      <c r="T7" s="39">
        <f t="shared" si="0"/>
        <v>105</v>
      </c>
      <c r="U7" s="39">
        <f t="shared" si="0"/>
        <v>112</v>
      </c>
      <c r="V7" s="39">
        <f t="shared" si="0"/>
        <v>119</v>
      </c>
      <c r="W7" s="39">
        <f t="shared" si="0"/>
        <v>126</v>
      </c>
      <c r="X7" s="39">
        <f t="shared" si="0"/>
        <v>133</v>
      </c>
      <c r="Y7" s="39">
        <f t="shared" si="0"/>
        <v>140</v>
      </c>
      <c r="Z7" s="39">
        <f t="shared" si="0"/>
        <v>147</v>
      </c>
      <c r="AA7" s="39">
        <f t="shared" si="0"/>
        <v>154</v>
      </c>
      <c r="AB7" s="39">
        <f t="shared" si="0"/>
        <v>161</v>
      </c>
      <c r="AC7" s="183"/>
      <c r="AD7" s="183"/>
    </row>
    <row r="8" spans="1:30" x14ac:dyDescent="0.25">
      <c r="A8" s="58" t="s">
        <v>104</v>
      </c>
      <c r="B8" s="186"/>
      <c r="C8" s="186"/>
      <c r="D8" s="186"/>
      <c r="E8" s="39">
        <f>+E7+6</f>
        <v>6</v>
      </c>
      <c r="F8" s="39">
        <f t="shared" ref="F8" si="1">+F7+6</f>
        <v>13</v>
      </c>
      <c r="G8" s="39">
        <f t="shared" ref="G8" si="2">+G7+6</f>
        <v>20</v>
      </c>
      <c r="H8" s="39">
        <f t="shared" ref="H8" si="3">+H7+6</f>
        <v>27</v>
      </c>
      <c r="I8" s="39">
        <f t="shared" ref="I8" si="4">+I7+6</f>
        <v>34</v>
      </c>
      <c r="J8" s="39">
        <f t="shared" ref="J8" si="5">+J7+6</f>
        <v>41</v>
      </c>
      <c r="K8" s="39">
        <f t="shared" ref="K8" si="6">+K7+6</f>
        <v>48</v>
      </c>
      <c r="L8" s="39">
        <f t="shared" ref="L8" si="7">+L7+6</f>
        <v>55</v>
      </c>
      <c r="M8" s="39">
        <f t="shared" ref="M8" si="8">+M7+6</f>
        <v>62</v>
      </c>
      <c r="N8" s="39">
        <f t="shared" ref="N8" si="9">+N7+6</f>
        <v>69</v>
      </c>
      <c r="O8" s="39">
        <f t="shared" ref="O8" si="10">+O7+6</f>
        <v>76</v>
      </c>
      <c r="P8" s="39">
        <f t="shared" ref="P8" si="11">+P7+6</f>
        <v>83</v>
      </c>
      <c r="Q8" s="39">
        <f t="shared" ref="Q8" si="12">+Q7+6</f>
        <v>90</v>
      </c>
      <c r="R8" s="39">
        <f t="shared" ref="R8" si="13">+R7+6</f>
        <v>97</v>
      </c>
      <c r="S8" s="39">
        <f t="shared" ref="S8" si="14">+S7+6</f>
        <v>104</v>
      </c>
      <c r="T8" s="39">
        <f t="shared" ref="T8" si="15">+T7+6</f>
        <v>111</v>
      </c>
      <c r="U8" s="39">
        <f t="shared" ref="U8" si="16">+U7+6</f>
        <v>118</v>
      </c>
      <c r="V8" s="39">
        <f t="shared" ref="V8" si="17">+V7+6</f>
        <v>125</v>
      </c>
      <c r="W8" s="39">
        <f t="shared" ref="W8" si="18">+W7+6</f>
        <v>132</v>
      </c>
      <c r="X8" s="39">
        <f t="shared" ref="X8" si="19">+X7+6</f>
        <v>139</v>
      </c>
      <c r="Y8" s="39">
        <f t="shared" ref="Y8" si="20">+Y7+6</f>
        <v>146</v>
      </c>
      <c r="Z8" s="39">
        <f t="shared" ref="Z8" si="21">+Z7+6</f>
        <v>153</v>
      </c>
      <c r="AA8" s="39">
        <f t="shared" ref="AA8" si="22">+AA7+6</f>
        <v>160</v>
      </c>
      <c r="AB8" s="39">
        <f t="shared" ref="AB8" si="23">+AB7+6</f>
        <v>167</v>
      </c>
      <c r="AC8" s="184"/>
      <c r="AD8" s="184"/>
    </row>
    <row r="9" spans="1:30" x14ac:dyDescent="0.25">
      <c r="A9" s="52" t="s">
        <v>105</v>
      </c>
      <c r="B9" s="41"/>
      <c r="C9" s="41" t="s">
        <v>196</v>
      </c>
      <c r="D9" s="114" t="str">
        <f t="shared" ref="D9:D26" si="24">IF(C9="General Partner", IF((B9*0.9235)&gt;99999.99,"Yes","No"), IF(B9&gt;99999.99,"Yes","No"))</f>
        <v>No</v>
      </c>
      <c r="E9" s="41"/>
      <c r="F9" s="41"/>
      <c r="G9" s="41"/>
      <c r="H9" s="41"/>
      <c r="I9" s="41"/>
      <c r="J9" s="41"/>
      <c r="K9" s="41"/>
      <c r="L9" s="41"/>
      <c r="M9" s="41"/>
      <c r="N9" s="41"/>
      <c r="O9" s="41"/>
      <c r="P9" s="41"/>
      <c r="Q9" s="41"/>
      <c r="R9" s="41"/>
      <c r="S9" s="41"/>
      <c r="T9" s="41"/>
      <c r="U9" s="41"/>
      <c r="V9" s="41"/>
      <c r="W9" s="41"/>
      <c r="X9" s="41"/>
      <c r="Y9" s="41"/>
      <c r="Z9" s="41"/>
      <c r="AA9" s="41"/>
      <c r="AB9" s="41"/>
      <c r="AC9" s="68">
        <f>SUM(E9:AB9)</f>
        <v>0</v>
      </c>
      <c r="AD9" s="68">
        <f>IF(D9="no", IF(C9="General Partner",IF(SUM(E9:AB9)&lt;=(((B9*0.9235)/12)*2.5),SUM(E9:AB9),(((B9*0.9235)/12)*2.5)),IF(SUM(E9:AB9)&lt;=((B9/12)*2.5),SUM(E9:AB9),((B9/12)*2.5))),IF(SUM(E9:AB9)&gt;20833,20833,SUM(E9:AB9)))</f>
        <v>0</v>
      </c>
    </row>
    <row r="10" spans="1:30" x14ac:dyDescent="0.25">
      <c r="A10" s="52" t="s">
        <v>105</v>
      </c>
      <c r="B10" s="41"/>
      <c r="C10" s="41" t="s">
        <v>196</v>
      </c>
      <c r="D10" s="114" t="str">
        <f t="shared" si="24"/>
        <v>No</v>
      </c>
      <c r="E10" s="41"/>
      <c r="F10" s="41"/>
      <c r="G10" s="41"/>
      <c r="H10" s="41"/>
      <c r="I10" s="41"/>
      <c r="J10" s="41"/>
      <c r="K10" s="41"/>
      <c r="L10" s="41"/>
      <c r="M10" s="41"/>
      <c r="N10" s="41"/>
      <c r="O10" s="41"/>
      <c r="P10" s="41"/>
      <c r="Q10" s="41"/>
      <c r="R10" s="41"/>
      <c r="S10" s="41"/>
      <c r="T10" s="41"/>
      <c r="U10" s="41"/>
      <c r="V10" s="41"/>
      <c r="W10" s="41"/>
      <c r="X10" s="41"/>
      <c r="Y10" s="41"/>
      <c r="Z10" s="41"/>
      <c r="AA10" s="41"/>
      <c r="AB10" s="41"/>
      <c r="AC10" s="68">
        <f t="shared" ref="AC10:AC26" si="25">SUM(E10:AB10)</f>
        <v>0</v>
      </c>
      <c r="AD10" s="68">
        <f t="shared" ref="AD10:AD26" si="26">IF(D10="no", IF(C10="General Partner",IF(SUM(E10:AB10)&lt;=(((B10*0.9235)/12)*2.5),SUM(E10:AB10),(((B10*0.9235)/12)*2.5)),IF(SUM(E10:AB10)&lt;=((B10/12)*2.5),SUM(E10:AB10),((B10/12)*2.5))),IF(SUM(E10:AB10)&gt;20833,20833,SUM(E10:AB10)))</f>
        <v>0</v>
      </c>
    </row>
    <row r="11" spans="1:30" x14ac:dyDescent="0.25">
      <c r="A11" s="52" t="s">
        <v>105</v>
      </c>
      <c r="B11" s="41"/>
      <c r="C11" s="41" t="s">
        <v>196</v>
      </c>
      <c r="D11" s="114" t="str">
        <f t="shared" si="24"/>
        <v>No</v>
      </c>
      <c r="E11" s="41"/>
      <c r="F11" s="41"/>
      <c r="G11" s="41"/>
      <c r="H11" s="41"/>
      <c r="I11" s="41"/>
      <c r="J11" s="41"/>
      <c r="K11" s="41"/>
      <c r="L11" s="41"/>
      <c r="M11" s="41"/>
      <c r="N11" s="41"/>
      <c r="O11" s="41"/>
      <c r="P11" s="41"/>
      <c r="Q11" s="41"/>
      <c r="R11" s="41"/>
      <c r="S11" s="41"/>
      <c r="T11" s="41"/>
      <c r="U11" s="41"/>
      <c r="V11" s="41"/>
      <c r="W11" s="41"/>
      <c r="X11" s="41"/>
      <c r="Y11" s="41"/>
      <c r="Z11" s="41"/>
      <c r="AA11" s="41"/>
      <c r="AB11" s="41"/>
      <c r="AC11" s="68">
        <f t="shared" si="25"/>
        <v>0</v>
      </c>
      <c r="AD11" s="68">
        <f t="shared" si="26"/>
        <v>0</v>
      </c>
    </row>
    <row r="12" spans="1:30" x14ac:dyDescent="0.25">
      <c r="A12" s="52" t="s">
        <v>105</v>
      </c>
      <c r="B12" s="41"/>
      <c r="C12" s="41" t="s">
        <v>196</v>
      </c>
      <c r="D12" s="114" t="str">
        <f t="shared" si="24"/>
        <v>No</v>
      </c>
      <c r="E12" s="41"/>
      <c r="F12" s="41"/>
      <c r="G12" s="41"/>
      <c r="H12" s="41"/>
      <c r="I12" s="41"/>
      <c r="J12" s="41"/>
      <c r="K12" s="41"/>
      <c r="L12" s="41"/>
      <c r="M12" s="41"/>
      <c r="N12" s="41"/>
      <c r="O12" s="41"/>
      <c r="P12" s="41"/>
      <c r="Q12" s="41"/>
      <c r="R12" s="41"/>
      <c r="S12" s="41"/>
      <c r="T12" s="41"/>
      <c r="U12" s="41"/>
      <c r="V12" s="41"/>
      <c r="W12" s="41"/>
      <c r="X12" s="41"/>
      <c r="Y12" s="41"/>
      <c r="Z12" s="41"/>
      <c r="AA12" s="41"/>
      <c r="AB12" s="41"/>
      <c r="AC12" s="68">
        <f t="shared" si="25"/>
        <v>0</v>
      </c>
      <c r="AD12" s="68">
        <f t="shared" si="26"/>
        <v>0</v>
      </c>
    </row>
    <row r="13" spans="1:30" x14ac:dyDescent="0.25">
      <c r="A13" s="52" t="s">
        <v>105</v>
      </c>
      <c r="B13" s="41"/>
      <c r="C13" s="41" t="s">
        <v>196</v>
      </c>
      <c r="D13" s="114" t="str">
        <f t="shared" si="24"/>
        <v>No</v>
      </c>
      <c r="E13" s="41"/>
      <c r="F13" s="41"/>
      <c r="G13" s="41"/>
      <c r="H13" s="41"/>
      <c r="I13" s="41"/>
      <c r="J13" s="41"/>
      <c r="K13" s="41"/>
      <c r="L13" s="41"/>
      <c r="M13" s="41"/>
      <c r="N13" s="41"/>
      <c r="O13" s="41"/>
      <c r="P13" s="41"/>
      <c r="Q13" s="41"/>
      <c r="R13" s="41"/>
      <c r="S13" s="41"/>
      <c r="T13" s="41"/>
      <c r="U13" s="41"/>
      <c r="V13" s="41"/>
      <c r="W13" s="41"/>
      <c r="X13" s="41"/>
      <c r="Y13" s="41"/>
      <c r="Z13" s="41"/>
      <c r="AA13" s="41"/>
      <c r="AB13" s="41"/>
      <c r="AC13" s="68">
        <f t="shared" si="25"/>
        <v>0</v>
      </c>
      <c r="AD13" s="68">
        <f t="shared" si="26"/>
        <v>0</v>
      </c>
    </row>
    <row r="14" spans="1:30" x14ac:dyDescent="0.25">
      <c r="A14" s="52" t="s">
        <v>105</v>
      </c>
      <c r="B14" s="41"/>
      <c r="C14" s="41" t="s">
        <v>196</v>
      </c>
      <c r="D14" s="114" t="str">
        <f t="shared" si="24"/>
        <v>No</v>
      </c>
      <c r="E14" s="41"/>
      <c r="F14" s="41"/>
      <c r="G14" s="41"/>
      <c r="H14" s="41"/>
      <c r="I14" s="41"/>
      <c r="J14" s="41"/>
      <c r="K14" s="41"/>
      <c r="L14" s="41"/>
      <c r="M14" s="41"/>
      <c r="N14" s="41"/>
      <c r="O14" s="41"/>
      <c r="P14" s="41"/>
      <c r="Q14" s="41"/>
      <c r="R14" s="41"/>
      <c r="S14" s="41"/>
      <c r="T14" s="41"/>
      <c r="U14" s="41"/>
      <c r="V14" s="41"/>
      <c r="W14" s="41"/>
      <c r="X14" s="41"/>
      <c r="Y14" s="41"/>
      <c r="Z14" s="41"/>
      <c r="AA14" s="41"/>
      <c r="AB14" s="41"/>
      <c r="AC14" s="68">
        <f t="shared" si="25"/>
        <v>0</v>
      </c>
      <c r="AD14" s="68">
        <f t="shared" si="26"/>
        <v>0</v>
      </c>
    </row>
    <row r="15" spans="1:30" x14ac:dyDescent="0.25">
      <c r="A15" s="52" t="s">
        <v>105</v>
      </c>
      <c r="B15" s="41"/>
      <c r="C15" s="41" t="s">
        <v>196</v>
      </c>
      <c r="D15" s="114" t="str">
        <f t="shared" si="24"/>
        <v>No</v>
      </c>
      <c r="E15" s="41"/>
      <c r="F15" s="41"/>
      <c r="G15" s="41"/>
      <c r="H15" s="41"/>
      <c r="I15" s="41"/>
      <c r="J15" s="41"/>
      <c r="K15" s="41"/>
      <c r="L15" s="41"/>
      <c r="M15" s="41"/>
      <c r="N15" s="41"/>
      <c r="O15" s="41"/>
      <c r="P15" s="41"/>
      <c r="Q15" s="41"/>
      <c r="R15" s="41"/>
      <c r="S15" s="41"/>
      <c r="T15" s="41"/>
      <c r="U15" s="41"/>
      <c r="V15" s="41"/>
      <c r="W15" s="41"/>
      <c r="X15" s="41"/>
      <c r="Y15" s="41"/>
      <c r="Z15" s="41"/>
      <c r="AA15" s="41"/>
      <c r="AB15" s="41"/>
      <c r="AC15" s="68">
        <f t="shared" si="25"/>
        <v>0</v>
      </c>
      <c r="AD15" s="68">
        <f t="shared" si="26"/>
        <v>0</v>
      </c>
    </row>
    <row r="16" spans="1:30" x14ac:dyDescent="0.25">
      <c r="A16" s="52" t="s">
        <v>105</v>
      </c>
      <c r="B16" s="41"/>
      <c r="C16" s="41" t="s">
        <v>196</v>
      </c>
      <c r="D16" s="114" t="str">
        <f t="shared" si="24"/>
        <v>No</v>
      </c>
      <c r="E16" s="41"/>
      <c r="F16" s="41"/>
      <c r="G16" s="41"/>
      <c r="H16" s="41"/>
      <c r="I16" s="41"/>
      <c r="J16" s="41"/>
      <c r="K16" s="41"/>
      <c r="L16" s="41"/>
      <c r="M16" s="41"/>
      <c r="N16" s="41"/>
      <c r="O16" s="41"/>
      <c r="P16" s="41"/>
      <c r="Q16" s="41"/>
      <c r="R16" s="41"/>
      <c r="S16" s="41"/>
      <c r="T16" s="41"/>
      <c r="U16" s="41"/>
      <c r="V16" s="41"/>
      <c r="W16" s="41"/>
      <c r="X16" s="41"/>
      <c r="Y16" s="41"/>
      <c r="Z16" s="41"/>
      <c r="AA16" s="41"/>
      <c r="AB16" s="41"/>
      <c r="AC16" s="68">
        <f t="shared" si="25"/>
        <v>0</v>
      </c>
      <c r="AD16" s="68">
        <f t="shared" si="26"/>
        <v>0</v>
      </c>
    </row>
    <row r="17" spans="1:30" x14ac:dyDescent="0.25">
      <c r="A17" s="52" t="s">
        <v>105</v>
      </c>
      <c r="B17" s="41"/>
      <c r="C17" s="41" t="s">
        <v>196</v>
      </c>
      <c r="D17" s="114" t="str">
        <f t="shared" si="24"/>
        <v>No</v>
      </c>
      <c r="E17" s="41"/>
      <c r="F17" s="41"/>
      <c r="G17" s="41"/>
      <c r="H17" s="41"/>
      <c r="I17" s="41"/>
      <c r="J17" s="41"/>
      <c r="K17" s="41"/>
      <c r="L17" s="41"/>
      <c r="M17" s="41"/>
      <c r="N17" s="41"/>
      <c r="O17" s="41"/>
      <c r="P17" s="41"/>
      <c r="Q17" s="41"/>
      <c r="R17" s="41"/>
      <c r="S17" s="41"/>
      <c r="T17" s="41"/>
      <c r="U17" s="41"/>
      <c r="V17" s="41"/>
      <c r="W17" s="41"/>
      <c r="X17" s="41"/>
      <c r="Y17" s="41"/>
      <c r="Z17" s="41"/>
      <c r="AA17" s="41"/>
      <c r="AB17" s="41"/>
      <c r="AC17" s="68">
        <f t="shared" si="25"/>
        <v>0</v>
      </c>
      <c r="AD17" s="68">
        <f t="shared" si="26"/>
        <v>0</v>
      </c>
    </row>
    <row r="18" spans="1:30" x14ac:dyDescent="0.25">
      <c r="A18" s="52" t="s">
        <v>105</v>
      </c>
      <c r="B18" s="41"/>
      <c r="C18" s="41" t="s">
        <v>196</v>
      </c>
      <c r="D18" s="114" t="str">
        <f t="shared" si="24"/>
        <v>No</v>
      </c>
      <c r="E18" s="41"/>
      <c r="F18" s="41"/>
      <c r="G18" s="41"/>
      <c r="H18" s="41"/>
      <c r="I18" s="41"/>
      <c r="J18" s="41"/>
      <c r="K18" s="41"/>
      <c r="L18" s="41"/>
      <c r="M18" s="41"/>
      <c r="N18" s="41"/>
      <c r="O18" s="41"/>
      <c r="P18" s="41"/>
      <c r="Q18" s="41"/>
      <c r="R18" s="41"/>
      <c r="S18" s="41"/>
      <c r="T18" s="41"/>
      <c r="U18" s="41"/>
      <c r="V18" s="41"/>
      <c r="W18" s="41"/>
      <c r="X18" s="41"/>
      <c r="Y18" s="41"/>
      <c r="Z18" s="41"/>
      <c r="AA18" s="41"/>
      <c r="AB18" s="41"/>
      <c r="AC18" s="68">
        <f t="shared" si="25"/>
        <v>0</v>
      </c>
      <c r="AD18" s="68">
        <f t="shared" si="26"/>
        <v>0</v>
      </c>
    </row>
    <row r="19" spans="1:30" x14ac:dyDescent="0.25">
      <c r="A19" s="52" t="s">
        <v>105</v>
      </c>
      <c r="B19" s="41"/>
      <c r="C19" s="41" t="s">
        <v>196</v>
      </c>
      <c r="D19" s="114" t="str">
        <f t="shared" si="24"/>
        <v>No</v>
      </c>
      <c r="E19" s="41"/>
      <c r="F19" s="41"/>
      <c r="G19" s="41"/>
      <c r="H19" s="41"/>
      <c r="I19" s="41"/>
      <c r="J19" s="41"/>
      <c r="K19" s="41"/>
      <c r="L19" s="41"/>
      <c r="M19" s="41"/>
      <c r="N19" s="41"/>
      <c r="O19" s="41"/>
      <c r="P19" s="41"/>
      <c r="Q19" s="41"/>
      <c r="R19" s="41"/>
      <c r="S19" s="41"/>
      <c r="T19" s="41"/>
      <c r="U19" s="41"/>
      <c r="V19" s="41"/>
      <c r="W19" s="41"/>
      <c r="X19" s="41"/>
      <c r="Y19" s="41"/>
      <c r="Z19" s="41"/>
      <c r="AA19" s="41"/>
      <c r="AB19" s="41"/>
      <c r="AC19" s="68">
        <f t="shared" si="25"/>
        <v>0</v>
      </c>
      <c r="AD19" s="68">
        <f t="shared" si="26"/>
        <v>0</v>
      </c>
    </row>
    <row r="20" spans="1:30" x14ac:dyDescent="0.25">
      <c r="A20" s="52" t="s">
        <v>105</v>
      </c>
      <c r="B20" s="41"/>
      <c r="C20" s="41" t="s">
        <v>196</v>
      </c>
      <c r="D20" s="114" t="str">
        <f t="shared" si="24"/>
        <v>No</v>
      </c>
      <c r="E20" s="41"/>
      <c r="F20" s="41"/>
      <c r="G20" s="41"/>
      <c r="H20" s="41"/>
      <c r="I20" s="41"/>
      <c r="J20" s="41"/>
      <c r="K20" s="41"/>
      <c r="L20" s="41"/>
      <c r="M20" s="41"/>
      <c r="N20" s="41"/>
      <c r="O20" s="41"/>
      <c r="P20" s="41"/>
      <c r="Q20" s="41"/>
      <c r="R20" s="41"/>
      <c r="S20" s="41"/>
      <c r="T20" s="41"/>
      <c r="U20" s="41"/>
      <c r="V20" s="41"/>
      <c r="W20" s="41"/>
      <c r="X20" s="41"/>
      <c r="Y20" s="41"/>
      <c r="Z20" s="41"/>
      <c r="AA20" s="41"/>
      <c r="AB20" s="41"/>
      <c r="AC20" s="68">
        <f t="shared" si="25"/>
        <v>0</v>
      </c>
      <c r="AD20" s="68">
        <f t="shared" si="26"/>
        <v>0</v>
      </c>
    </row>
    <row r="21" spans="1:30" x14ac:dyDescent="0.25">
      <c r="A21" s="52" t="s">
        <v>105</v>
      </c>
      <c r="B21" s="41"/>
      <c r="C21" s="41" t="s">
        <v>196</v>
      </c>
      <c r="D21" s="114" t="str">
        <f t="shared" si="24"/>
        <v>No</v>
      </c>
      <c r="E21" s="41"/>
      <c r="F21" s="41"/>
      <c r="G21" s="41"/>
      <c r="H21" s="41"/>
      <c r="I21" s="41"/>
      <c r="J21" s="41"/>
      <c r="K21" s="41"/>
      <c r="L21" s="41"/>
      <c r="M21" s="41"/>
      <c r="N21" s="41"/>
      <c r="O21" s="41"/>
      <c r="P21" s="41"/>
      <c r="Q21" s="41"/>
      <c r="R21" s="41"/>
      <c r="S21" s="41"/>
      <c r="T21" s="41"/>
      <c r="U21" s="41"/>
      <c r="V21" s="41"/>
      <c r="W21" s="41"/>
      <c r="X21" s="41"/>
      <c r="Y21" s="41"/>
      <c r="Z21" s="41"/>
      <c r="AA21" s="41"/>
      <c r="AB21" s="41"/>
      <c r="AC21" s="68">
        <f t="shared" si="25"/>
        <v>0</v>
      </c>
      <c r="AD21" s="68">
        <f t="shared" si="26"/>
        <v>0</v>
      </c>
    </row>
    <row r="22" spans="1:30" x14ac:dyDescent="0.25">
      <c r="A22" s="52" t="s">
        <v>105</v>
      </c>
      <c r="B22" s="41"/>
      <c r="C22" s="41" t="s">
        <v>196</v>
      </c>
      <c r="D22" s="114" t="str">
        <f t="shared" si="24"/>
        <v>No</v>
      </c>
      <c r="E22" s="41"/>
      <c r="F22" s="41"/>
      <c r="G22" s="41"/>
      <c r="H22" s="41"/>
      <c r="I22" s="41"/>
      <c r="J22" s="41"/>
      <c r="K22" s="41"/>
      <c r="L22" s="41"/>
      <c r="M22" s="41"/>
      <c r="N22" s="41"/>
      <c r="O22" s="41"/>
      <c r="P22" s="41"/>
      <c r="Q22" s="41"/>
      <c r="R22" s="41"/>
      <c r="S22" s="41"/>
      <c r="T22" s="41"/>
      <c r="U22" s="41"/>
      <c r="V22" s="41"/>
      <c r="W22" s="41"/>
      <c r="X22" s="41"/>
      <c r="Y22" s="41"/>
      <c r="Z22" s="41"/>
      <c r="AA22" s="41"/>
      <c r="AB22" s="41"/>
      <c r="AC22" s="68">
        <f t="shared" si="25"/>
        <v>0</v>
      </c>
      <c r="AD22" s="68">
        <f t="shared" si="26"/>
        <v>0</v>
      </c>
    </row>
    <row r="23" spans="1:30" x14ac:dyDescent="0.25">
      <c r="A23" s="52" t="s">
        <v>105</v>
      </c>
      <c r="B23" s="41"/>
      <c r="C23" s="41" t="s">
        <v>196</v>
      </c>
      <c r="D23" s="114" t="str">
        <f t="shared" si="24"/>
        <v>No</v>
      </c>
      <c r="E23" s="41"/>
      <c r="F23" s="41"/>
      <c r="G23" s="41"/>
      <c r="H23" s="41"/>
      <c r="I23" s="41"/>
      <c r="J23" s="41"/>
      <c r="K23" s="41"/>
      <c r="L23" s="41"/>
      <c r="M23" s="41"/>
      <c r="N23" s="41"/>
      <c r="O23" s="41"/>
      <c r="P23" s="41"/>
      <c r="Q23" s="41"/>
      <c r="R23" s="41"/>
      <c r="S23" s="41"/>
      <c r="T23" s="41"/>
      <c r="U23" s="41"/>
      <c r="V23" s="41"/>
      <c r="W23" s="41"/>
      <c r="X23" s="41"/>
      <c r="Y23" s="41"/>
      <c r="Z23" s="41"/>
      <c r="AA23" s="41"/>
      <c r="AB23" s="41"/>
      <c r="AC23" s="68">
        <f t="shared" si="25"/>
        <v>0</v>
      </c>
      <c r="AD23" s="68">
        <f t="shared" si="26"/>
        <v>0</v>
      </c>
    </row>
    <row r="24" spans="1:30" x14ac:dyDescent="0.25">
      <c r="A24" s="52" t="s">
        <v>105</v>
      </c>
      <c r="B24" s="41"/>
      <c r="C24" s="41" t="s">
        <v>196</v>
      </c>
      <c r="D24" s="114" t="str">
        <f t="shared" si="24"/>
        <v>No</v>
      </c>
      <c r="E24" s="41"/>
      <c r="F24" s="41"/>
      <c r="G24" s="41"/>
      <c r="H24" s="41"/>
      <c r="I24" s="41"/>
      <c r="J24" s="41"/>
      <c r="K24" s="41"/>
      <c r="L24" s="41"/>
      <c r="M24" s="41"/>
      <c r="N24" s="41"/>
      <c r="O24" s="41"/>
      <c r="P24" s="41"/>
      <c r="Q24" s="41"/>
      <c r="R24" s="41"/>
      <c r="S24" s="41"/>
      <c r="T24" s="41"/>
      <c r="U24" s="41"/>
      <c r="V24" s="41"/>
      <c r="W24" s="41"/>
      <c r="X24" s="41"/>
      <c r="Y24" s="41"/>
      <c r="Z24" s="41"/>
      <c r="AA24" s="41"/>
      <c r="AB24" s="41"/>
      <c r="AC24" s="68">
        <f t="shared" si="25"/>
        <v>0</v>
      </c>
      <c r="AD24" s="68">
        <f t="shared" si="26"/>
        <v>0</v>
      </c>
    </row>
    <row r="25" spans="1:30" x14ac:dyDescent="0.25">
      <c r="A25" s="52" t="s">
        <v>105</v>
      </c>
      <c r="B25" s="41"/>
      <c r="C25" s="41" t="s">
        <v>196</v>
      </c>
      <c r="D25" s="114" t="str">
        <f t="shared" si="24"/>
        <v>No</v>
      </c>
      <c r="E25" s="41"/>
      <c r="F25" s="41"/>
      <c r="G25" s="41"/>
      <c r="H25" s="41"/>
      <c r="I25" s="41"/>
      <c r="J25" s="41"/>
      <c r="K25" s="41"/>
      <c r="L25" s="41"/>
      <c r="M25" s="41"/>
      <c r="N25" s="41"/>
      <c r="O25" s="41"/>
      <c r="P25" s="41"/>
      <c r="Q25" s="41"/>
      <c r="R25" s="41"/>
      <c r="S25" s="41"/>
      <c r="T25" s="41"/>
      <c r="U25" s="41"/>
      <c r="V25" s="41"/>
      <c r="W25" s="41"/>
      <c r="X25" s="41"/>
      <c r="Y25" s="41"/>
      <c r="Z25" s="41"/>
      <c r="AA25" s="41"/>
      <c r="AB25" s="41"/>
      <c r="AC25" s="68">
        <f t="shared" si="25"/>
        <v>0</v>
      </c>
      <c r="AD25" s="68">
        <f t="shared" si="26"/>
        <v>0</v>
      </c>
    </row>
    <row r="26" spans="1:30" x14ac:dyDescent="0.25">
      <c r="A26" s="52" t="s">
        <v>105</v>
      </c>
      <c r="B26" s="41"/>
      <c r="C26" s="41" t="s">
        <v>196</v>
      </c>
      <c r="D26" s="114" t="str">
        <f t="shared" si="24"/>
        <v>No</v>
      </c>
      <c r="E26" s="41"/>
      <c r="F26" s="41"/>
      <c r="G26" s="41"/>
      <c r="H26" s="41"/>
      <c r="I26" s="41"/>
      <c r="J26" s="41"/>
      <c r="K26" s="41"/>
      <c r="L26" s="41"/>
      <c r="M26" s="41"/>
      <c r="N26" s="41"/>
      <c r="O26" s="41"/>
      <c r="P26" s="41"/>
      <c r="Q26" s="41"/>
      <c r="R26" s="41"/>
      <c r="S26" s="41"/>
      <c r="T26" s="41"/>
      <c r="U26" s="41"/>
      <c r="V26" s="41"/>
      <c r="W26" s="41"/>
      <c r="X26" s="41"/>
      <c r="Y26" s="41"/>
      <c r="Z26" s="41"/>
      <c r="AA26" s="41"/>
      <c r="AB26" s="41"/>
      <c r="AC26" s="68">
        <f t="shared" si="25"/>
        <v>0</v>
      </c>
      <c r="AD26" s="68">
        <f t="shared" si="26"/>
        <v>0</v>
      </c>
    </row>
    <row r="27" spans="1:30" ht="16.5" thickBot="1" x14ac:dyDescent="0.3">
      <c r="A27" s="94" t="s">
        <v>75</v>
      </c>
      <c r="B27" s="70">
        <f>SUM(B9:B26)</f>
        <v>0</v>
      </c>
      <c r="C27" s="79"/>
      <c r="D27" s="79"/>
      <c r="E27" s="70">
        <f t="shared" ref="E27:AD27" si="27">SUM(E9:E26)</f>
        <v>0</v>
      </c>
      <c r="F27" s="70">
        <f t="shared" si="27"/>
        <v>0</v>
      </c>
      <c r="G27" s="70">
        <f t="shared" si="27"/>
        <v>0</v>
      </c>
      <c r="H27" s="70">
        <f t="shared" si="27"/>
        <v>0</v>
      </c>
      <c r="I27" s="70">
        <f t="shared" si="27"/>
        <v>0</v>
      </c>
      <c r="J27" s="70">
        <f t="shared" si="27"/>
        <v>0</v>
      </c>
      <c r="K27" s="70">
        <f t="shared" si="27"/>
        <v>0</v>
      </c>
      <c r="L27" s="70">
        <f t="shared" si="27"/>
        <v>0</v>
      </c>
      <c r="M27" s="70">
        <f t="shared" si="27"/>
        <v>0</v>
      </c>
      <c r="N27" s="70">
        <f t="shared" si="27"/>
        <v>0</v>
      </c>
      <c r="O27" s="70">
        <f t="shared" si="27"/>
        <v>0</v>
      </c>
      <c r="P27" s="70">
        <f t="shared" si="27"/>
        <v>0</v>
      </c>
      <c r="Q27" s="70">
        <f t="shared" si="27"/>
        <v>0</v>
      </c>
      <c r="R27" s="70">
        <f t="shared" si="27"/>
        <v>0</v>
      </c>
      <c r="S27" s="70">
        <f t="shared" si="27"/>
        <v>0</v>
      </c>
      <c r="T27" s="70">
        <f t="shared" si="27"/>
        <v>0</v>
      </c>
      <c r="U27" s="70">
        <f t="shared" si="27"/>
        <v>0</v>
      </c>
      <c r="V27" s="70">
        <f t="shared" si="27"/>
        <v>0</v>
      </c>
      <c r="W27" s="70">
        <f t="shared" si="27"/>
        <v>0</v>
      </c>
      <c r="X27" s="70">
        <f t="shared" si="27"/>
        <v>0</v>
      </c>
      <c r="Y27" s="70">
        <f t="shared" si="27"/>
        <v>0</v>
      </c>
      <c r="Z27" s="70">
        <f t="shared" si="27"/>
        <v>0</v>
      </c>
      <c r="AA27" s="70">
        <f t="shared" si="27"/>
        <v>0</v>
      </c>
      <c r="AB27" s="70">
        <f t="shared" si="27"/>
        <v>0</v>
      </c>
      <c r="AC27" s="70">
        <f t="shared" si="27"/>
        <v>0</v>
      </c>
      <c r="AD27" s="70">
        <f t="shared" si="27"/>
        <v>0</v>
      </c>
    </row>
    <row r="28" spans="1:30" ht="15.75" thickTop="1" x14ac:dyDescent="0.25"/>
  </sheetData>
  <sheetProtection sheet="1" objects="1" scenarios="1"/>
  <mergeCells count="7">
    <mergeCell ref="B6:B8"/>
    <mergeCell ref="D6:D8"/>
    <mergeCell ref="AD6:AD8"/>
    <mergeCell ref="M1:AD3"/>
    <mergeCell ref="M4:AD4"/>
    <mergeCell ref="C6:C8"/>
    <mergeCell ref="AC6:AC8"/>
  </mergeCells>
  <dataValidations count="1">
    <dataValidation type="list" allowBlank="1" showInputMessage="1" showErrorMessage="1" sqref="C9:C26" xr:uid="{8FEA3EC0-F3E0-49FB-863D-C72B54DCDCFB}">
      <formula1>"General Partner, Limited Partner, N/A"</formula1>
    </dataValidation>
  </dataValidations>
  <pageMargins left="0.7" right="0.7" top="0.75" bottom="0.75" header="0.3" footer="0.3"/>
  <pageSetup paperSize="5" scale="3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2A2FB-3495-49D8-8522-448564FAFF1B}">
  <sheetPr>
    <pageSetUpPr fitToPage="1"/>
  </sheetPr>
  <dimension ref="A1:AJ28"/>
  <sheetViews>
    <sheetView showGridLines="0" topLeftCell="M1" zoomScale="80" zoomScaleNormal="80" workbookViewId="0">
      <pane ySplit="8" topLeftCell="A9" activePane="bottomLeft" state="frozen"/>
      <selection pane="bottomLeft" activeCell="AD9" sqref="AD9"/>
    </sheetView>
  </sheetViews>
  <sheetFormatPr defaultRowHeight="15" x14ac:dyDescent="0.25"/>
  <cols>
    <col min="1" max="1" width="34.85546875" customWidth="1"/>
    <col min="2" max="3" width="21.7109375" style="34" customWidth="1"/>
    <col min="4" max="4" width="22.85546875" style="34" customWidth="1"/>
    <col min="5" max="5" width="20.28515625" style="34" customWidth="1"/>
    <col min="6" max="30" width="16.5703125" style="34" customWidth="1"/>
    <col min="31" max="31" width="16.5703125" customWidth="1"/>
    <col min="32" max="32" width="13.85546875" customWidth="1"/>
    <col min="33" max="33" width="12.140625" hidden="1" customWidth="1"/>
    <col min="34" max="34" width="12.85546875" hidden="1" customWidth="1"/>
    <col min="35" max="35" width="13.85546875" hidden="1" customWidth="1"/>
    <col min="36" max="38" width="0" hidden="1" customWidth="1"/>
  </cols>
  <sheetData>
    <row r="1" spans="1:36" ht="15" customHeight="1" x14ac:dyDescent="0.25">
      <c r="N1" s="191" t="s">
        <v>242</v>
      </c>
      <c r="O1" s="191"/>
      <c r="P1" s="191"/>
      <c r="Q1" s="191"/>
      <c r="R1" s="191"/>
      <c r="S1" s="191"/>
      <c r="T1" s="191"/>
      <c r="U1" s="191"/>
      <c r="V1" s="191"/>
      <c r="W1" s="191"/>
      <c r="X1" s="191"/>
      <c r="Y1" s="191"/>
      <c r="Z1" s="191"/>
      <c r="AA1" s="191"/>
      <c r="AB1" s="191"/>
      <c r="AC1" s="191"/>
      <c r="AD1" s="191"/>
      <c r="AE1" s="191"/>
    </row>
    <row r="2" spans="1:36" ht="15" customHeight="1" x14ac:dyDescent="0.25">
      <c r="N2" s="191"/>
      <c r="O2" s="191"/>
      <c r="P2" s="191"/>
      <c r="Q2" s="191"/>
      <c r="R2" s="191"/>
      <c r="S2" s="191"/>
      <c r="T2" s="191"/>
      <c r="U2" s="191"/>
      <c r="V2" s="191"/>
      <c r="W2" s="191"/>
      <c r="X2" s="191"/>
      <c r="Y2" s="191"/>
      <c r="Z2" s="191"/>
      <c r="AA2" s="191"/>
      <c r="AB2" s="191"/>
      <c r="AC2" s="191"/>
      <c r="AD2" s="191"/>
      <c r="AE2" s="191"/>
    </row>
    <row r="3" spans="1:36" ht="26.25" x14ac:dyDescent="0.25">
      <c r="A3" s="45"/>
      <c r="B3" s="45"/>
      <c r="C3" s="45"/>
      <c r="D3" s="45"/>
      <c r="E3" s="45"/>
      <c r="F3" s="45"/>
      <c r="G3" s="45"/>
      <c r="H3" s="45"/>
      <c r="I3" s="45"/>
      <c r="J3" s="45"/>
      <c r="K3" s="45"/>
      <c r="L3" s="45"/>
      <c r="M3" s="45"/>
      <c r="N3" s="191"/>
      <c r="O3" s="191"/>
      <c r="P3" s="191"/>
      <c r="Q3" s="191"/>
      <c r="R3" s="191"/>
      <c r="S3" s="191"/>
      <c r="T3" s="191"/>
      <c r="U3" s="191"/>
      <c r="V3" s="191"/>
      <c r="W3" s="191"/>
      <c r="X3" s="191"/>
      <c r="Y3" s="191"/>
      <c r="Z3" s="191"/>
      <c r="AA3" s="191"/>
      <c r="AB3" s="191"/>
      <c r="AC3" s="191"/>
      <c r="AD3" s="191"/>
      <c r="AE3" s="191"/>
    </row>
    <row r="4" spans="1:36" ht="41.25" customHeight="1" x14ac:dyDescent="0.25">
      <c r="B4"/>
      <c r="C4"/>
      <c r="D4"/>
      <c r="E4"/>
      <c r="F4" s="45"/>
      <c r="G4" s="45"/>
      <c r="H4" s="45"/>
      <c r="I4" s="45"/>
      <c r="J4" s="45"/>
      <c r="K4" s="45"/>
      <c r="L4" s="45"/>
      <c r="M4" s="45"/>
      <c r="N4" s="192"/>
      <c r="O4" s="192"/>
      <c r="P4" s="192"/>
      <c r="Q4" s="192"/>
      <c r="R4" s="192"/>
      <c r="S4" s="192"/>
      <c r="T4" s="192"/>
      <c r="U4" s="192"/>
      <c r="V4" s="192"/>
      <c r="W4" s="192"/>
      <c r="X4" s="192"/>
      <c r="Y4" s="192"/>
      <c r="Z4" s="192"/>
      <c r="AA4" s="192"/>
      <c r="AB4" s="192"/>
      <c r="AC4" s="192"/>
      <c r="AD4" s="192"/>
      <c r="AE4" s="192"/>
    </row>
    <row r="5" spans="1:36" x14ac:dyDescent="0.25">
      <c r="A5" s="7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c r="AE5" s="34"/>
    </row>
    <row r="6" spans="1:36" ht="30.75" customHeight="1" x14ac:dyDescent="0.25">
      <c r="A6" s="57"/>
      <c r="B6" s="185" t="s">
        <v>234</v>
      </c>
      <c r="C6" s="185" t="s">
        <v>235</v>
      </c>
      <c r="D6" s="185" t="s">
        <v>233</v>
      </c>
      <c r="E6" s="187" t="s">
        <v>197</v>
      </c>
      <c r="F6" s="38" t="s">
        <v>3</v>
      </c>
      <c r="G6" s="38" t="s">
        <v>4</v>
      </c>
      <c r="H6" s="38" t="s">
        <v>5</v>
      </c>
      <c r="I6" s="38" t="s">
        <v>6</v>
      </c>
      <c r="J6" s="38" t="s">
        <v>7</v>
      </c>
      <c r="K6" s="38" t="s">
        <v>8</v>
      </c>
      <c r="L6" s="38" t="s">
        <v>9</v>
      </c>
      <c r="M6" s="38" t="s">
        <v>10</v>
      </c>
      <c r="N6" s="38" t="s">
        <v>213</v>
      </c>
      <c r="O6" s="38" t="s">
        <v>214</v>
      </c>
      <c r="P6" s="38" t="s">
        <v>215</v>
      </c>
      <c r="Q6" s="38" t="s">
        <v>216</v>
      </c>
      <c r="R6" s="38" t="s">
        <v>217</v>
      </c>
      <c r="S6" s="38" t="s">
        <v>218</v>
      </c>
      <c r="T6" s="38" t="s">
        <v>219</v>
      </c>
      <c r="U6" s="38" t="s">
        <v>220</v>
      </c>
      <c r="V6" s="38" t="s">
        <v>221</v>
      </c>
      <c r="W6" s="38" t="s">
        <v>222</v>
      </c>
      <c r="X6" s="38" t="s">
        <v>223</v>
      </c>
      <c r="Y6" s="38" t="s">
        <v>224</v>
      </c>
      <c r="Z6" s="38" t="s">
        <v>225</v>
      </c>
      <c r="AA6" s="38" t="s">
        <v>226</v>
      </c>
      <c r="AB6" s="38" t="s">
        <v>227</v>
      </c>
      <c r="AC6" s="38" t="s">
        <v>228</v>
      </c>
      <c r="AD6" s="196" t="s">
        <v>236</v>
      </c>
      <c r="AE6" s="196" t="s">
        <v>237</v>
      </c>
    </row>
    <row r="7" spans="1:36" x14ac:dyDescent="0.25">
      <c r="A7" s="57"/>
      <c r="B7" s="185"/>
      <c r="C7" s="185"/>
      <c r="D7" s="185"/>
      <c r="E7" s="185"/>
      <c r="F7" s="39">
        <f>+'Employee Compensation 24 Week'!H16</f>
        <v>0</v>
      </c>
      <c r="G7" s="39">
        <f>+F7+7</f>
        <v>7</v>
      </c>
      <c r="H7" s="39">
        <f t="shared" ref="H7:AC7" si="0">+G7+7</f>
        <v>14</v>
      </c>
      <c r="I7" s="39">
        <f t="shared" si="0"/>
        <v>21</v>
      </c>
      <c r="J7" s="39">
        <f t="shared" si="0"/>
        <v>28</v>
      </c>
      <c r="K7" s="39">
        <f t="shared" si="0"/>
        <v>35</v>
      </c>
      <c r="L7" s="39">
        <f t="shared" si="0"/>
        <v>42</v>
      </c>
      <c r="M7" s="39">
        <f t="shared" si="0"/>
        <v>49</v>
      </c>
      <c r="N7" s="39">
        <f t="shared" si="0"/>
        <v>56</v>
      </c>
      <c r="O7" s="39">
        <f t="shared" si="0"/>
        <v>63</v>
      </c>
      <c r="P7" s="39">
        <f t="shared" si="0"/>
        <v>70</v>
      </c>
      <c r="Q7" s="39">
        <f t="shared" si="0"/>
        <v>77</v>
      </c>
      <c r="R7" s="39">
        <f t="shared" si="0"/>
        <v>84</v>
      </c>
      <c r="S7" s="39">
        <f t="shared" si="0"/>
        <v>91</v>
      </c>
      <c r="T7" s="39">
        <f t="shared" si="0"/>
        <v>98</v>
      </c>
      <c r="U7" s="39">
        <f t="shared" si="0"/>
        <v>105</v>
      </c>
      <c r="V7" s="39">
        <f t="shared" si="0"/>
        <v>112</v>
      </c>
      <c r="W7" s="39">
        <f t="shared" si="0"/>
        <v>119</v>
      </c>
      <c r="X7" s="39">
        <f t="shared" si="0"/>
        <v>126</v>
      </c>
      <c r="Y7" s="39">
        <f t="shared" si="0"/>
        <v>133</v>
      </c>
      <c r="Z7" s="39">
        <f t="shared" si="0"/>
        <v>140</v>
      </c>
      <c r="AA7" s="39">
        <f t="shared" si="0"/>
        <v>147</v>
      </c>
      <c r="AB7" s="39">
        <f t="shared" si="0"/>
        <v>154</v>
      </c>
      <c r="AC7" s="39">
        <f t="shared" si="0"/>
        <v>161</v>
      </c>
      <c r="AD7" s="183"/>
      <c r="AE7" s="183"/>
    </row>
    <row r="8" spans="1:36" x14ac:dyDescent="0.25">
      <c r="A8" s="58" t="s">
        <v>104</v>
      </c>
      <c r="B8" s="186"/>
      <c r="C8" s="186"/>
      <c r="D8" s="186"/>
      <c r="E8" s="186"/>
      <c r="F8" s="39">
        <f>+F7+6</f>
        <v>6</v>
      </c>
      <c r="G8" s="39">
        <f t="shared" ref="G8:AC8" si="1">+G7+6</f>
        <v>13</v>
      </c>
      <c r="H8" s="39">
        <f t="shared" si="1"/>
        <v>20</v>
      </c>
      <c r="I8" s="39">
        <f t="shared" si="1"/>
        <v>27</v>
      </c>
      <c r="J8" s="39">
        <f t="shared" si="1"/>
        <v>34</v>
      </c>
      <c r="K8" s="39">
        <f t="shared" si="1"/>
        <v>41</v>
      </c>
      <c r="L8" s="39">
        <f t="shared" si="1"/>
        <v>48</v>
      </c>
      <c r="M8" s="39">
        <f t="shared" si="1"/>
        <v>55</v>
      </c>
      <c r="N8" s="39">
        <f t="shared" si="1"/>
        <v>62</v>
      </c>
      <c r="O8" s="39">
        <f t="shared" si="1"/>
        <v>69</v>
      </c>
      <c r="P8" s="39">
        <f t="shared" si="1"/>
        <v>76</v>
      </c>
      <c r="Q8" s="39">
        <f t="shared" si="1"/>
        <v>83</v>
      </c>
      <c r="R8" s="39">
        <f t="shared" si="1"/>
        <v>90</v>
      </c>
      <c r="S8" s="39">
        <f t="shared" si="1"/>
        <v>97</v>
      </c>
      <c r="T8" s="39">
        <f t="shared" si="1"/>
        <v>104</v>
      </c>
      <c r="U8" s="39">
        <f t="shared" si="1"/>
        <v>111</v>
      </c>
      <c r="V8" s="39">
        <f t="shared" si="1"/>
        <v>118</v>
      </c>
      <c r="W8" s="39">
        <f t="shared" si="1"/>
        <v>125</v>
      </c>
      <c r="X8" s="39">
        <f t="shared" si="1"/>
        <v>132</v>
      </c>
      <c r="Y8" s="39">
        <f t="shared" si="1"/>
        <v>139</v>
      </c>
      <c r="Z8" s="39">
        <f t="shared" si="1"/>
        <v>146</v>
      </c>
      <c r="AA8" s="39">
        <f t="shared" si="1"/>
        <v>153</v>
      </c>
      <c r="AB8" s="39">
        <f t="shared" si="1"/>
        <v>160</v>
      </c>
      <c r="AC8" s="39">
        <f t="shared" si="1"/>
        <v>167</v>
      </c>
      <c r="AD8" s="184"/>
      <c r="AE8" s="184"/>
      <c r="AG8" t="s">
        <v>238</v>
      </c>
      <c r="AH8" t="s">
        <v>239</v>
      </c>
      <c r="AI8" t="s">
        <v>240</v>
      </c>
      <c r="AJ8" t="s">
        <v>241</v>
      </c>
    </row>
    <row r="9" spans="1:36" x14ac:dyDescent="0.25">
      <c r="A9" s="171" t="str">
        <f>+'Compensation to Owners'!A9</f>
        <v>&lt;owner name&gt;</v>
      </c>
      <c r="B9" s="41"/>
      <c r="C9" s="41"/>
      <c r="D9" s="41"/>
      <c r="E9" s="114" t="str">
        <f>+'Compensation to Owners'!D9</f>
        <v>No</v>
      </c>
      <c r="F9" s="41"/>
      <c r="G9" s="41"/>
      <c r="H9" s="41"/>
      <c r="I9" s="41"/>
      <c r="J9" s="41"/>
      <c r="K9" s="41"/>
      <c r="L9" s="41"/>
      <c r="M9" s="41"/>
      <c r="N9" s="41"/>
      <c r="O9" s="41"/>
      <c r="P9" s="41"/>
      <c r="Q9" s="41"/>
      <c r="R9" s="41"/>
      <c r="S9" s="41"/>
      <c r="T9" s="41"/>
      <c r="U9" s="41"/>
      <c r="V9" s="41"/>
      <c r="W9" s="41"/>
      <c r="X9" s="41"/>
      <c r="Y9" s="41"/>
      <c r="Z9" s="41"/>
      <c r="AA9" s="41"/>
      <c r="AB9" s="41"/>
      <c r="AC9" s="41"/>
      <c r="AD9" s="68">
        <f>SUM(F9:AC9)</f>
        <v>0</v>
      </c>
      <c r="AE9" s="68">
        <f>IF(AD9&lt;AJ9,AD9,AJ9)</f>
        <v>0</v>
      </c>
      <c r="AG9" s="33">
        <f>+'Compensation to Owners'!B9</f>
        <v>0</v>
      </c>
      <c r="AH9" s="33">
        <f>IF((100000-AG9)&gt;0,(100000-AG9),0)</f>
        <v>100000</v>
      </c>
      <c r="AI9">
        <f>IF(D9="C-Corp",IF((B9+C9)&lt;AH9,(B9+C9),AH9),IF(D9="S-Corp",IF(B9&lt;AH9,B9,AH9),0))</f>
        <v>0</v>
      </c>
      <c r="AJ9">
        <f>+AI9/12*2.5</f>
        <v>0</v>
      </c>
    </row>
    <row r="10" spans="1:36" x14ac:dyDescent="0.25">
      <c r="A10" s="171" t="str">
        <f>+'Compensation to Owners'!A10</f>
        <v>&lt;owner name&gt;</v>
      </c>
      <c r="B10" s="41"/>
      <c r="C10" s="41"/>
      <c r="D10" s="114">
        <f>+D9</f>
        <v>0</v>
      </c>
      <c r="E10" s="114" t="str">
        <f>+'Compensation to Owners'!D10</f>
        <v>No</v>
      </c>
      <c r="F10" s="41"/>
      <c r="G10" s="41"/>
      <c r="H10" s="41"/>
      <c r="I10" s="41"/>
      <c r="J10" s="41"/>
      <c r="K10" s="41"/>
      <c r="L10" s="41"/>
      <c r="M10" s="41"/>
      <c r="N10" s="41"/>
      <c r="O10" s="41"/>
      <c r="P10" s="41"/>
      <c r="Q10" s="41"/>
      <c r="R10" s="41"/>
      <c r="S10" s="41"/>
      <c r="T10" s="41"/>
      <c r="U10" s="41"/>
      <c r="V10" s="41"/>
      <c r="W10" s="41"/>
      <c r="X10" s="41"/>
      <c r="Y10" s="41"/>
      <c r="Z10" s="41"/>
      <c r="AA10" s="41"/>
      <c r="AB10" s="41"/>
      <c r="AC10" s="41"/>
      <c r="AD10" s="68">
        <f t="shared" ref="AD10:AD26" si="2">SUM(F10:AC10)</f>
        <v>0</v>
      </c>
      <c r="AE10" s="68">
        <f t="shared" ref="AE10:AE26" si="3">IF(AD10&lt;AJ10,AD10,AJ10)</f>
        <v>0</v>
      </c>
      <c r="AG10" s="33">
        <f>+'Compensation to Owners'!B10</f>
        <v>0</v>
      </c>
      <c r="AH10" s="33">
        <f>IF((100000-AG10)&gt;0,(100000-AG10),0)</f>
        <v>100000</v>
      </c>
      <c r="AI10">
        <f>IF(D10="C-Corp",IF((B10+C10)&lt;AH10,(B10+C10),AH10),IF(D10="S-Corp",IF(B10&lt;AH10,B10,AH10),0))</f>
        <v>0</v>
      </c>
      <c r="AJ10">
        <f t="shared" ref="AJ10:AJ26" si="4">+AI10/12*2.5</f>
        <v>0</v>
      </c>
    </row>
    <row r="11" spans="1:36" x14ac:dyDescent="0.25">
      <c r="A11" s="171" t="str">
        <f>+'Compensation to Owners'!A11</f>
        <v>&lt;owner name&gt;</v>
      </c>
      <c r="B11" s="41"/>
      <c r="C11" s="41"/>
      <c r="D11" s="114">
        <f t="shared" ref="D11:D26" si="5">+D10</f>
        <v>0</v>
      </c>
      <c r="E11" s="114" t="str">
        <f>+'Compensation to Owners'!D11</f>
        <v>No</v>
      </c>
      <c r="F11" s="41"/>
      <c r="G11" s="41"/>
      <c r="H11" s="41"/>
      <c r="I11" s="41"/>
      <c r="J11" s="41"/>
      <c r="K11" s="41"/>
      <c r="L11" s="41"/>
      <c r="M11" s="41"/>
      <c r="N11" s="41"/>
      <c r="O11" s="41"/>
      <c r="P11" s="41"/>
      <c r="Q11" s="41"/>
      <c r="R11" s="41"/>
      <c r="S11" s="41"/>
      <c r="T11" s="41"/>
      <c r="U11" s="41"/>
      <c r="V11" s="41"/>
      <c r="W11" s="41"/>
      <c r="X11" s="41"/>
      <c r="Y11" s="41"/>
      <c r="Z11" s="41"/>
      <c r="AA11" s="41"/>
      <c r="AB11" s="41"/>
      <c r="AC11" s="41"/>
      <c r="AD11" s="68">
        <f t="shared" si="2"/>
        <v>0</v>
      </c>
      <c r="AE11" s="68">
        <f t="shared" si="3"/>
        <v>0</v>
      </c>
      <c r="AG11" s="33">
        <f>+'Compensation to Owners'!B11</f>
        <v>0</v>
      </c>
      <c r="AH11" s="33">
        <f t="shared" ref="AH11:AH26" si="6">IF((100000-AG11)&gt;0,(100000-AG11),0)</f>
        <v>100000</v>
      </c>
      <c r="AI11">
        <f t="shared" ref="AI11:AI26" si="7">IF(D11="C-Corp",IF((B11+C11)&lt;AH11,(B11+C11),AH11),IF(D11="S-Corp",IF(B11&lt;AH11,B11,AH11),0))</f>
        <v>0</v>
      </c>
      <c r="AJ11">
        <f t="shared" si="4"/>
        <v>0</v>
      </c>
    </row>
    <row r="12" spans="1:36" x14ac:dyDescent="0.25">
      <c r="A12" s="171" t="str">
        <f>+'Compensation to Owners'!A12</f>
        <v>&lt;owner name&gt;</v>
      </c>
      <c r="B12" s="41"/>
      <c r="C12" s="41"/>
      <c r="D12" s="114">
        <f t="shared" si="5"/>
        <v>0</v>
      </c>
      <c r="E12" s="114" t="str">
        <f>+'Compensation to Owners'!D12</f>
        <v>No</v>
      </c>
      <c r="F12" s="41"/>
      <c r="G12" s="41"/>
      <c r="H12" s="41"/>
      <c r="I12" s="41"/>
      <c r="J12" s="41"/>
      <c r="K12" s="41"/>
      <c r="L12" s="41"/>
      <c r="M12" s="41"/>
      <c r="N12" s="41"/>
      <c r="O12" s="41"/>
      <c r="P12" s="41"/>
      <c r="Q12" s="41"/>
      <c r="R12" s="41"/>
      <c r="S12" s="41"/>
      <c r="T12" s="41"/>
      <c r="U12" s="41"/>
      <c r="V12" s="41"/>
      <c r="W12" s="41"/>
      <c r="X12" s="41"/>
      <c r="Y12" s="41"/>
      <c r="Z12" s="41"/>
      <c r="AA12" s="41"/>
      <c r="AB12" s="41"/>
      <c r="AC12" s="41"/>
      <c r="AD12" s="68">
        <f t="shared" si="2"/>
        <v>0</v>
      </c>
      <c r="AE12" s="68">
        <f t="shared" si="3"/>
        <v>0</v>
      </c>
      <c r="AG12" s="33">
        <f>+'Compensation to Owners'!B12</f>
        <v>0</v>
      </c>
      <c r="AH12" s="33">
        <f t="shared" si="6"/>
        <v>100000</v>
      </c>
      <c r="AI12">
        <f t="shared" si="7"/>
        <v>0</v>
      </c>
      <c r="AJ12">
        <f t="shared" si="4"/>
        <v>0</v>
      </c>
    </row>
    <row r="13" spans="1:36" x14ac:dyDescent="0.25">
      <c r="A13" s="171" t="str">
        <f>+'Compensation to Owners'!A13</f>
        <v>&lt;owner name&gt;</v>
      </c>
      <c r="B13" s="41"/>
      <c r="C13" s="41"/>
      <c r="D13" s="114">
        <f t="shared" si="5"/>
        <v>0</v>
      </c>
      <c r="E13" s="114" t="str">
        <f>+'Compensation to Owners'!D13</f>
        <v>No</v>
      </c>
      <c r="F13" s="41"/>
      <c r="G13" s="41"/>
      <c r="H13" s="41"/>
      <c r="I13" s="41"/>
      <c r="J13" s="41"/>
      <c r="K13" s="41"/>
      <c r="L13" s="41"/>
      <c r="M13" s="41"/>
      <c r="N13" s="41"/>
      <c r="O13" s="41"/>
      <c r="P13" s="41"/>
      <c r="Q13" s="41"/>
      <c r="R13" s="41"/>
      <c r="S13" s="41"/>
      <c r="T13" s="41"/>
      <c r="U13" s="41"/>
      <c r="V13" s="41"/>
      <c r="W13" s="41"/>
      <c r="X13" s="41"/>
      <c r="Y13" s="41"/>
      <c r="Z13" s="41"/>
      <c r="AA13" s="41"/>
      <c r="AB13" s="41"/>
      <c r="AC13" s="41"/>
      <c r="AD13" s="68">
        <f t="shared" si="2"/>
        <v>0</v>
      </c>
      <c r="AE13" s="68">
        <f t="shared" si="3"/>
        <v>0</v>
      </c>
      <c r="AG13" s="33">
        <f>+'Compensation to Owners'!B13</f>
        <v>0</v>
      </c>
      <c r="AH13" s="33">
        <f t="shared" si="6"/>
        <v>100000</v>
      </c>
      <c r="AI13">
        <f t="shared" si="7"/>
        <v>0</v>
      </c>
      <c r="AJ13">
        <f t="shared" si="4"/>
        <v>0</v>
      </c>
    </row>
    <row r="14" spans="1:36" x14ac:dyDescent="0.25">
      <c r="A14" s="171" t="str">
        <f>+'Compensation to Owners'!A14</f>
        <v>&lt;owner name&gt;</v>
      </c>
      <c r="B14" s="41"/>
      <c r="C14" s="41"/>
      <c r="D14" s="114">
        <f t="shared" si="5"/>
        <v>0</v>
      </c>
      <c r="E14" s="114" t="str">
        <f>+'Compensation to Owners'!D14</f>
        <v>No</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68">
        <f t="shared" si="2"/>
        <v>0</v>
      </c>
      <c r="AE14" s="68">
        <f t="shared" si="3"/>
        <v>0</v>
      </c>
      <c r="AG14" s="33">
        <f>+'Compensation to Owners'!B14</f>
        <v>0</v>
      </c>
      <c r="AH14" s="33">
        <f t="shared" si="6"/>
        <v>100000</v>
      </c>
      <c r="AI14">
        <f t="shared" si="7"/>
        <v>0</v>
      </c>
      <c r="AJ14">
        <f t="shared" si="4"/>
        <v>0</v>
      </c>
    </row>
    <row r="15" spans="1:36" x14ac:dyDescent="0.25">
      <c r="A15" s="171" t="str">
        <f>+'Compensation to Owners'!A15</f>
        <v>&lt;owner name&gt;</v>
      </c>
      <c r="B15" s="41"/>
      <c r="C15" s="41"/>
      <c r="D15" s="114">
        <f t="shared" si="5"/>
        <v>0</v>
      </c>
      <c r="E15" s="114" t="str">
        <f>+'Compensation to Owners'!D15</f>
        <v>No</v>
      </c>
      <c r="F15" s="41"/>
      <c r="G15" s="41"/>
      <c r="H15" s="41"/>
      <c r="I15" s="41"/>
      <c r="J15" s="41"/>
      <c r="K15" s="41"/>
      <c r="L15" s="41"/>
      <c r="M15" s="41"/>
      <c r="N15" s="41"/>
      <c r="O15" s="41"/>
      <c r="P15" s="41"/>
      <c r="Q15" s="41"/>
      <c r="R15" s="41"/>
      <c r="S15" s="41"/>
      <c r="T15" s="41"/>
      <c r="U15" s="41"/>
      <c r="V15" s="41"/>
      <c r="W15" s="41"/>
      <c r="X15" s="41"/>
      <c r="Y15" s="41"/>
      <c r="Z15" s="41"/>
      <c r="AA15" s="41"/>
      <c r="AB15" s="41"/>
      <c r="AC15" s="41"/>
      <c r="AD15" s="68">
        <f t="shared" si="2"/>
        <v>0</v>
      </c>
      <c r="AE15" s="68">
        <f t="shared" si="3"/>
        <v>0</v>
      </c>
      <c r="AG15" s="33">
        <f>+'Compensation to Owners'!B15</f>
        <v>0</v>
      </c>
      <c r="AH15" s="33">
        <f t="shared" si="6"/>
        <v>100000</v>
      </c>
      <c r="AI15">
        <f t="shared" si="7"/>
        <v>0</v>
      </c>
      <c r="AJ15">
        <f t="shared" si="4"/>
        <v>0</v>
      </c>
    </row>
    <row r="16" spans="1:36" x14ac:dyDescent="0.25">
      <c r="A16" s="171" t="str">
        <f>+'Compensation to Owners'!A16</f>
        <v>&lt;owner name&gt;</v>
      </c>
      <c r="B16" s="41"/>
      <c r="C16" s="41"/>
      <c r="D16" s="114">
        <f t="shared" si="5"/>
        <v>0</v>
      </c>
      <c r="E16" s="114" t="str">
        <f>+'Compensation to Owners'!D16</f>
        <v>No</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68">
        <f t="shared" si="2"/>
        <v>0</v>
      </c>
      <c r="AE16" s="68">
        <f t="shared" si="3"/>
        <v>0</v>
      </c>
      <c r="AG16" s="33">
        <f>+'Compensation to Owners'!B16</f>
        <v>0</v>
      </c>
      <c r="AH16" s="33">
        <f t="shared" si="6"/>
        <v>100000</v>
      </c>
      <c r="AI16">
        <f t="shared" si="7"/>
        <v>0</v>
      </c>
      <c r="AJ16">
        <f t="shared" si="4"/>
        <v>0</v>
      </c>
    </row>
    <row r="17" spans="1:36" x14ac:dyDescent="0.25">
      <c r="A17" s="171" t="str">
        <f>+'Compensation to Owners'!A17</f>
        <v>&lt;owner name&gt;</v>
      </c>
      <c r="B17" s="41"/>
      <c r="C17" s="41"/>
      <c r="D17" s="114">
        <f t="shared" si="5"/>
        <v>0</v>
      </c>
      <c r="E17" s="114" t="str">
        <f>+'Compensation to Owners'!D17</f>
        <v>No</v>
      </c>
      <c r="F17" s="41"/>
      <c r="G17" s="41"/>
      <c r="H17" s="41"/>
      <c r="I17" s="41"/>
      <c r="J17" s="41"/>
      <c r="K17" s="41"/>
      <c r="L17" s="41"/>
      <c r="M17" s="41"/>
      <c r="N17" s="41"/>
      <c r="O17" s="41"/>
      <c r="P17" s="41"/>
      <c r="Q17" s="41"/>
      <c r="R17" s="41"/>
      <c r="S17" s="41"/>
      <c r="T17" s="41"/>
      <c r="U17" s="41"/>
      <c r="V17" s="41"/>
      <c r="W17" s="41"/>
      <c r="X17" s="41"/>
      <c r="Y17" s="41"/>
      <c r="Z17" s="41"/>
      <c r="AA17" s="41"/>
      <c r="AB17" s="41"/>
      <c r="AC17" s="41"/>
      <c r="AD17" s="68">
        <f t="shared" si="2"/>
        <v>0</v>
      </c>
      <c r="AE17" s="68">
        <f t="shared" si="3"/>
        <v>0</v>
      </c>
      <c r="AG17" s="33">
        <f>+'Compensation to Owners'!B17</f>
        <v>0</v>
      </c>
      <c r="AH17" s="33">
        <f t="shared" si="6"/>
        <v>100000</v>
      </c>
      <c r="AI17">
        <f t="shared" si="7"/>
        <v>0</v>
      </c>
      <c r="AJ17">
        <f t="shared" si="4"/>
        <v>0</v>
      </c>
    </row>
    <row r="18" spans="1:36" x14ac:dyDescent="0.25">
      <c r="A18" s="171" t="str">
        <f>+'Compensation to Owners'!A18</f>
        <v>&lt;owner name&gt;</v>
      </c>
      <c r="B18" s="41"/>
      <c r="C18" s="41"/>
      <c r="D18" s="114">
        <f t="shared" si="5"/>
        <v>0</v>
      </c>
      <c r="E18" s="114" t="str">
        <f>+'Compensation to Owners'!D18</f>
        <v>No</v>
      </c>
      <c r="F18" s="41"/>
      <c r="G18" s="41"/>
      <c r="H18" s="41"/>
      <c r="I18" s="41"/>
      <c r="J18" s="41"/>
      <c r="K18" s="41"/>
      <c r="L18" s="41"/>
      <c r="M18" s="41"/>
      <c r="N18" s="41"/>
      <c r="O18" s="41"/>
      <c r="P18" s="41"/>
      <c r="Q18" s="41"/>
      <c r="R18" s="41"/>
      <c r="S18" s="41"/>
      <c r="T18" s="41"/>
      <c r="U18" s="41"/>
      <c r="V18" s="41"/>
      <c r="W18" s="41"/>
      <c r="X18" s="41"/>
      <c r="Y18" s="41"/>
      <c r="Z18" s="41"/>
      <c r="AA18" s="41"/>
      <c r="AB18" s="41"/>
      <c r="AC18" s="41"/>
      <c r="AD18" s="68">
        <f t="shared" si="2"/>
        <v>0</v>
      </c>
      <c r="AE18" s="68">
        <f t="shared" si="3"/>
        <v>0</v>
      </c>
      <c r="AG18" s="33">
        <f>+'Compensation to Owners'!B18</f>
        <v>0</v>
      </c>
      <c r="AH18" s="33">
        <f t="shared" si="6"/>
        <v>100000</v>
      </c>
      <c r="AI18">
        <f t="shared" si="7"/>
        <v>0</v>
      </c>
      <c r="AJ18">
        <f t="shared" si="4"/>
        <v>0</v>
      </c>
    </row>
    <row r="19" spans="1:36" x14ac:dyDescent="0.25">
      <c r="A19" s="171" t="str">
        <f>+'Compensation to Owners'!A19</f>
        <v>&lt;owner name&gt;</v>
      </c>
      <c r="B19" s="41"/>
      <c r="C19" s="41"/>
      <c r="D19" s="114">
        <f t="shared" si="5"/>
        <v>0</v>
      </c>
      <c r="E19" s="114" t="str">
        <f>+'Compensation to Owners'!D19</f>
        <v>No</v>
      </c>
      <c r="F19" s="41"/>
      <c r="G19" s="41"/>
      <c r="H19" s="41"/>
      <c r="I19" s="41"/>
      <c r="J19" s="41"/>
      <c r="K19" s="41"/>
      <c r="L19" s="41"/>
      <c r="M19" s="41"/>
      <c r="N19" s="41"/>
      <c r="O19" s="41"/>
      <c r="P19" s="41"/>
      <c r="Q19" s="41"/>
      <c r="R19" s="41"/>
      <c r="S19" s="41"/>
      <c r="T19" s="41"/>
      <c r="U19" s="41"/>
      <c r="V19" s="41"/>
      <c r="W19" s="41"/>
      <c r="X19" s="41"/>
      <c r="Y19" s="41"/>
      <c r="Z19" s="41"/>
      <c r="AA19" s="41"/>
      <c r="AB19" s="41"/>
      <c r="AC19" s="41"/>
      <c r="AD19" s="68">
        <f t="shared" si="2"/>
        <v>0</v>
      </c>
      <c r="AE19" s="68">
        <f t="shared" si="3"/>
        <v>0</v>
      </c>
      <c r="AG19" s="33">
        <f>+'Compensation to Owners'!B19</f>
        <v>0</v>
      </c>
      <c r="AH19" s="33">
        <f t="shared" si="6"/>
        <v>100000</v>
      </c>
      <c r="AI19">
        <f t="shared" si="7"/>
        <v>0</v>
      </c>
      <c r="AJ19">
        <f t="shared" si="4"/>
        <v>0</v>
      </c>
    </row>
    <row r="20" spans="1:36" x14ac:dyDescent="0.25">
      <c r="A20" s="171" t="str">
        <f>+'Compensation to Owners'!A20</f>
        <v>&lt;owner name&gt;</v>
      </c>
      <c r="B20" s="41"/>
      <c r="C20" s="41"/>
      <c r="D20" s="114">
        <f t="shared" si="5"/>
        <v>0</v>
      </c>
      <c r="E20" s="114" t="str">
        <f>+'Compensation to Owners'!D20</f>
        <v>No</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68">
        <f t="shared" si="2"/>
        <v>0</v>
      </c>
      <c r="AE20" s="68">
        <f t="shared" si="3"/>
        <v>0</v>
      </c>
      <c r="AG20" s="33">
        <f>+'Compensation to Owners'!B20</f>
        <v>0</v>
      </c>
      <c r="AH20" s="33">
        <f t="shared" si="6"/>
        <v>100000</v>
      </c>
      <c r="AI20">
        <f t="shared" si="7"/>
        <v>0</v>
      </c>
      <c r="AJ20">
        <f t="shared" si="4"/>
        <v>0</v>
      </c>
    </row>
    <row r="21" spans="1:36" x14ac:dyDescent="0.25">
      <c r="A21" s="171" t="str">
        <f>+'Compensation to Owners'!A21</f>
        <v>&lt;owner name&gt;</v>
      </c>
      <c r="B21" s="41"/>
      <c r="C21" s="41"/>
      <c r="D21" s="114">
        <f t="shared" si="5"/>
        <v>0</v>
      </c>
      <c r="E21" s="114" t="str">
        <f>+'Compensation to Owners'!D21</f>
        <v>No</v>
      </c>
      <c r="F21" s="41"/>
      <c r="G21" s="41"/>
      <c r="H21" s="41"/>
      <c r="I21" s="41"/>
      <c r="J21" s="41"/>
      <c r="K21" s="41"/>
      <c r="L21" s="41"/>
      <c r="M21" s="41"/>
      <c r="N21" s="41"/>
      <c r="O21" s="41"/>
      <c r="P21" s="41"/>
      <c r="Q21" s="41"/>
      <c r="R21" s="41"/>
      <c r="S21" s="41"/>
      <c r="T21" s="41"/>
      <c r="U21" s="41"/>
      <c r="V21" s="41"/>
      <c r="W21" s="41"/>
      <c r="X21" s="41"/>
      <c r="Y21" s="41"/>
      <c r="Z21" s="41"/>
      <c r="AA21" s="41"/>
      <c r="AB21" s="41"/>
      <c r="AC21" s="41"/>
      <c r="AD21" s="68">
        <f t="shared" si="2"/>
        <v>0</v>
      </c>
      <c r="AE21" s="68">
        <f t="shared" si="3"/>
        <v>0</v>
      </c>
      <c r="AG21" s="33">
        <f>+'Compensation to Owners'!B21</f>
        <v>0</v>
      </c>
      <c r="AH21" s="33">
        <f t="shared" si="6"/>
        <v>100000</v>
      </c>
      <c r="AI21">
        <f t="shared" si="7"/>
        <v>0</v>
      </c>
      <c r="AJ21">
        <f t="shared" si="4"/>
        <v>0</v>
      </c>
    </row>
    <row r="22" spans="1:36" x14ac:dyDescent="0.25">
      <c r="A22" s="171" t="str">
        <f>+'Compensation to Owners'!A22</f>
        <v>&lt;owner name&gt;</v>
      </c>
      <c r="B22" s="41"/>
      <c r="C22" s="41"/>
      <c r="D22" s="114">
        <f t="shared" si="5"/>
        <v>0</v>
      </c>
      <c r="E22" s="114" t="str">
        <f>+'Compensation to Owners'!D22</f>
        <v>No</v>
      </c>
      <c r="F22" s="41"/>
      <c r="G22" s="41"/>
      <c r="H22" s="41"/>
      <c r="I22" s="41"/>
      <c r="J22" s="41"/>
      <c r="K22" s="41"/>
      <c r="L22" s="41"/>
      <c r="M22" s="41"/>
      <c r="N22" s="41"/>
      <c r="O22" s="41"/>
      <c r="P22" s="41"/>
      <c r="Q22" s="41"/>
      <c r="R22" s="41"/>
      <c r="S22" s="41"/>
      <c r="T22" s="41"/>
      <c r="U22" s="41"/>
      <c r="V22" s="41"/>
      <c r="W22" s="41"/>
      <c r="X22" s="41"/>
      <c r="Y22" s="41"/>
      <c r="Z22" s="41"/>
      <c r="AA22" s="41"/>
      <c r="AB22" s="41"/>
      <c r="AC22" s="41"/>
      <c r="AD22" s="68">
        <f t="shared" si="2"/>
        <v>0</v>
      </c>
      <c r="AE22" s="68">
        <f t="shared" si="3"/>
        <v>0</v>
      </c>
      <c r="AG22" s="33">
        <f>+'Compensation to Owners'!B22</f>
        <v>0</v>
      </c>
      <c r="AH22" s="33">
        <f t="shared" si="6"/>
        <v>100000</v>
      </c>
      <c r="AI22">
        <f t="shared" si="7"/>
        <v>0</v>
      </c>
      <c r="AJ22">
        <f t="shared" si="4"/>
        <v>0</v>
      </c>
    </row>
    <row r="23" spans="1:36" x14ac:dyDescent="0.25">
      <c r="A23" s="171" t="str">
        <f>+'Compensation to Owners'!A23</f>
        <v>&lt;owner name&gt;</v>
      </c>
      <c r="B23" s="41"/>
      <c r="C23" s="41"/>
      <c r="D23" s="114">
        <f t="shared" si="5"/>
        <v>0</v>
      </c>
      <c r="E23" s="114" t="str">
        <f>+'Compensation to Owners'!D23</f>
        <v>No</v>
      </c>
      <c r="F23" s="41"/>
      <c r="G23" s="41"/>
      <c r="H23" s="41"/>
      <c r="I23" s="41"/>
      <c r="J23" s="41"/>
      <c r="K23" s="41"/>
      <c r="L23" s="41"/>
      <c r="M23" s="41"/>
      <c r="N23" s="41"/>
      <c r="O23" s="41"/>
      <c r="P23" s="41"/>
      <c r="Q23" s="41"/>
      <c r="R23" s="41"/>
      <c r="S23" s="41"/>
      <c r="T23" s="41"/>
      <c r="U23" s="41"/>
      <c r="V23" s="41"/>
      <c r="W23" s="41"/>
      <c r="X23" s="41"/>
      <c r="Y23" s="41"/>
      <c r="Z23" s="41"/>
      <c r="AA23" s="41"/>
      <c r="AB23" s="41"/>
      <c r="AC23" s="41"/>
      <c r="AD23" s="68">
        <f t="shared" si="2"/>
        <v>0</v>
      </c>
      <c r="AE23" s="68">
        <f t="shared" si="3"/>
        <v>0</v>
      </c>
      <c r="AG23" s="33">
        <f>+'Compensation to Owners'!B23</f>
        <v>0</v>
      </c>
      <c r="AH23" s="33">
        <f t="shared" si="6"/>
        <v>100000</v>
      </c>
      <c r="AI23">
        <f t="shared" si="7"/>
        <v>0</v>
      </c>
      <c r="AJ23">
        <f t="shared" si="4"/>
        <v>0</v>
      </c>
    </row>
    <row r="24" spans="1:36" x14ac:dyDescent="0.25">
      <c r="A24" s="171" t="str">
        <f>+'Compensation to Owners'!A24</f>
        <v>&lt;owner name&gt;</v>
      </c>
      <c r="B24" s="41"/>
      <c r="C24" s="41"/>
      <c r="D24" s="114">
        <f t="shared" si="5"/>
        <v>0</v>
      </c>
      <c r="E24" s="114" t="str">
        <f>+'Compensation to Owners'!D24</f>
        <v>No</v>
      </c>
      <c r="F24" s="41"/>
      <c r="G24" s="41"/>
      <c r="H24" s="41"/>
      <c r="I24" s="41"/>
      <c r="J24" s="41"/>
      <c r="K24" s="41"/>
      <c r="L24" s="41"/>
      <c r="M24" s="41"/>
      <c r="N24" s="41"/>
      <c r="O24" s="41"/>
      <c r="P24" s="41"/>
      <c r="Q24" s="41"/>
      <c r="R24" s="41"/>
      <c r="S24" s="41"/>
      <c r="T24" s="41"/>
      <c r="U24" s="41"/>
      <c r="V24" s="41"/>
      <c r="W24" s="41"/>
      <c r="X24" s="41"/>
      <c r="Y24" s="41"/>
      <c r="Z24" s="41"/>
      <c r="AA24" s="41"/>
      <c r="AB24" s="41"/>
      <c r="AC24" s="41"/>
      <c r="AD24" s="68">
        <f t="shared" si="2"/>
        <v>0</v>
      </c>
      <c r="AE24" s="68">
        <f t="shared" si="3"/>
        <v>0</v>
      </c>
      <c r="AG24" s="33">
        <f>+'Compensation to Owners'!B24</f>
        <v>0</v>
      </c>
      <c r="AH24" s="33">
        <f t="shared" si="6"/>
        <v>100000</v>
      </c>
      <c r="AI24">
        <f t="shared" si="7"/>
        <v>0</v>
      </c>
      <c r="AJ24">
        <f t="shared" si="4"/>
        <v>0</v>
      </c>
    </row>
    <row r="25" spans="1:36" x14ac:dyDescent="0.25">
      <c r="A25" s="171" t="str">
        <f>+'Compensation to Owners'!A25</f>
        <v>&lt;owner name&gt;</v>
      </c>
      <c r="B25" s="41"/>
      <c r="C25" s="41"/>
      <c r="D25" s="114">
        <f t="shared" si="5"/>
        <v>0</v>
      </c>
      <c r="E25" s="114" t="str">
        <f>+'Compensation to Owners'!D25</f>
        <v>No</v>
      </c>
      <c r="F25" s="41"/>
      <c r="G25" s="41"/>
      <c r="H25" s="41"/>
      <c r="I25" s="41"/>
      <c r="J25" s="41"/>
      <c r="K25" s="41"/>
      <c r="L25" s="41"/>
      <c r="M25" s="41"/>
      <c r="N25" s="41"/>
      <c r="O25" s="41"/>
      <c r="P25" s="41"/>
      <c r="Q25" s="41"/>
      <c r="R25" s="41"/>
      <c r="S25" s="41"/>
      <c r="T25" s="41"/>
      <c r="U25" s="41"/>
      <c r="V25" s="41"/>
      <c r="W25" s="41"/>
      <c r="X25" s="41"/>
      <c r="Y25" s="41"/>
      <c r="Z25" s="41"/>
      <c r="AA25" s="41"/>
      <c r="AB25" s="41"/>
      <c r="AC25" s="41"/>
      <c r="AD25" s="68">
        <f t="shared" si="2"/>
        <v>0</v>
      </c>
      <c r="AE25" s="68">
        <f t="shared" si="3"/>
        <v>0</v>
      </c>
      <c r="AG25" s="33">
        <f>+'Compensation to Owners'!B25</f>
        <v>0</v>
      </c>
      <c r="AH25" s="33">
        <f t="shared" si="6"/>
        <v>100000</v>
      </c>
      <c r="AI25">
        <f t="shared" si="7"/>
        <v>0</v>
      </c>
      <c r="AJ25">
        <f t="shared" si="4"/>
        <v>0</v>
      </c>
    </row>
    <row r="26" spans="1:36" x14ac:dyDescent="0.25">
      <c r="A26" s="171" t="str">
        <f>+'Compensation to Owners'!A26</f>
        <v>&lt;owner name&gt;</v>
      </c>
      <c r="B26" s="41"/>
      <c r="C26" s="41"/>
      <c r="D26" s="114">
        <f t="shared" si="5"/>
        <v>0</v>
      </c>
      <c r="E26" s="114" t="str">
        <f>+'Compensation to Owners'!D26</f>
        <v>No</v>
      </c>
      <c r="F26" s="41"/>
      <c r="G26" s="41"/>
      <c r="H26" s="41"/>
      <c r="I26" s="41"/>
      <c r="J26" s="41"/>
      <c r="K26" s="41"/>
      <c r="L26" s="41"/>
      <c r="M26" s="41"/>
      <c r="N26" s="41"/>
      <c r="O26" s="41"/>
      <c r="P26" s="41"/>
      <c r="Q26" s="41"/>
      <c r="R26" s="41"/>
      <c r="S26" s="41"/>
      <c r="T26" s="41"/>
      <c r="U26" s="41"/>
      <c r="V26" s="41"/>
      <c r="W26" s="41"/>
      <c r="X26" s="41"/>
      <c r="Y26" s="41"/>
      <c r="Z26" s="41"/>
      <c r="AA26" s="41"/>
      <c r="AB26" s="41"/>
      <c r="AC26" s="41"/>
      <c r="AD26" s="68">
        <f t="shared" si="2"/>
        <v>0</v>
      </c>
      <c r="AE26" s="68">
        <f t="shared" si="3"/>
        <v>0</v>
      </c>
      <c r="AG26" s="33">
        <f>+'Compensation to Owners'!B26</f>
        <v>0</v>
      </c>
      <c r="AH26" s="33">
        <f t="shared" si="6"/>
        <v>100000</v>
      </c>
      <c r="AI26">
        <f t="shared" si="7"/>
        <v>0</v>
      </c>
      <c r="AJ26">
        <f t="shared" si="4"/>
        <v>0</v>
      </c>
    </row>
    <row r="27" spans="1:36" ht="16.5" thickBot="1" x14ac:dyDescent="0.3">
      <c r="A27" s="166" t="s">
        <v>75</v>
      </c>
      <c r="B27" s="70">
        <f>SUM(B9:B26)</f>
        <v>0</v>
      </c>
      <c r="C27" s="70">
        <f>SUM(C9:C26)</f>
        <v>0</v>
      </c>
      <c r="D27" s="79"/>
      <c r="E27" s="79"/>
      <c r="F27" s="70">
        <f t="shared" ref="F27:AE27" si="8">SUM(F9:F26)</f>
        <v>0</v>
      </c>
      <c r="G27" s="70">
        <f t="shared" si="8"/>
        <v>0</v>
      </c>
      <c r="H27" s="70">
        <f t="shared" si="8"/>
        <v>0</v>
      </c>
      <c r="I27" s="70">
        <f t="shared" si="8"/>
        <v>0</v>
      </c>
      <c r="J27" s="70">
        <f t="shared" si="8"/>
        <v>0</v>
      </c>
      <c r="K27" s="70">
        <f t="shared" si="8"/>
        <v>0</v>
      </c>
      <c r="L27" s="70">
        <f t="shared" si="8"/>
        <v>0</v>
      </c>
      <c r="M27" s="70">
        <f t="shared" si="8"/>
        <v>0</v>
      </c>
      <c r="N27" s="70">
        <f t="shared" si="8"/>
        <v>0</v>
      </c>
      <c r="O27" s="70">
        <f t="shared" si="8"/>
        <v>0</v>
      </c>
      <c r="P27" s="70">
        <f t="shared" si="8"/>
        <v>0</v>
      </c>
      <c r="Q27" s="70">
        <f t="shared" si="8"/>
        <v>0</v>
      </c>
      <c r="R27" s="70">
        <f t="shared" si="8"/>
        <v>0</v>
      </c>
      <c r="S27" s="70">
        <f t="shared" si="8"/>
        <v>0</v>
      </c>
      <c r="T27" s="70">
        <f t="shared" si="8"/>
        <v>0</v>
      </c>
      <c r="U27" s="70">
        <f t="shared" si="8"/>
        <v>0</v>
      </c>
      <c r="V27" s="70">
        <f t="shared" si="8"/>
        <v>0</v>
      </c>
      <c r="W27" s="70">
        <f t="shared" si="8"/>
        <v>0</v>
      </c>
      <c r="X27" s="70">
        <f t="shared" si="8"/>
        <v>0</v>
      </c>
      <c r="Y27" s="70">
        <f t="shared" si="8"/>
        <v>0</v>
      </c>
      <c r="Z27" s="70">
        <f t="shared" si="8"/>
        <v>0</v>
      </c>
      <c r="AA27" s="70">
        <f t="shared" si="8"/>
        <v>0</v>
      </c>
      <c r="AB27" s="70">
        <f t="shared" si="8"/>
        <v>0</v>
      </c>
      <c r="AC27" s="70">
        <f t="shared" si="8"/>
        <v>0</v>
      </c>
      <c r="AD27" s="70">
        <f t="shared" si="8"/>
        <v>0</v>
      </c>
      <c r="AE27" s="70">
        <f t="shared" si="8"/>
        <v>0</v>
      </c>
      <c r="AF27" s="33"/>
    </row>
    <row r="28" spans="1:36" ht="15.75" thickTop="1" x14ac:dyDescent="0.25">
      <c r="AG28">
        <f>IF(E9="yes",0,1)</f>
        <v>1</v>
      </c>
    </row>
  </sheetData>
  <sheetProtection sheet="1" objects="1" scenarios="1"/>
  <mergeCells count="8">
    <mergeCell ref="N1:AE3"/>
    <mergeCell ref="N4:AE4"/>
    <mergeCell ref="B6:B8"/>
    <mergeCell ref="D6:D8"/>
    <mergeCell ref="E6:E8"/>
    <mergeCell ref="AD6:AD8"/>
    <mergeCell ref="AE6:AE8"/>
    <mergeCell ref="C6:C8"/>
  </mergeCells>
  <dataValidations count="1">
    <dataValidation type="list" allowBlank="1" showInputMessage="1" showErrorMessage="1" sqref="D9:D26" xr:uid="{F77A716B-4667-4532-9888-0791AB417752}">
      <formula1>"C-Corp, S-Corp, Partnership, Schedule C, LLC"</formula1>
    </dataValidation>
  </dataValidations>
  <pageMargins left="0.7" right="0.7" top="0.75" bottom="0.75" header="0.3" footer="0.3"/>
  <pageSetup paperSize="5" scale="2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12A66-7676-4E9D-BD8A-7F72F5CE8D9D}">
  <dimension ref="A1:AA31"/>
  <sheetViews>
    <sheetView showGridLines="0" zoomScale="70" zoomScaleNormal="70" workbookViewId="0">
      <pane ySplit="8" topLeftCell="A9" activePane="bottomLeft" state="frozen"/>
      <selection pane="bottomLeft" activeCell="G36" sqref="G36"/>
    </sheetView>
  </sheetViews>
  <sheetFormatPr defaultRowHeight="15" x14ac:dyDescent="0.25"/>
  <cols>
    <col min="1" max="1" width="30.28515625" customWidth="1"/>
    <col min="2" max="25" width="13" customWidth="1"/>
    <col min="26" max="26" width="14.7109375" customWidth="1"/>
    <col min="27" max="27" width="5" customWidth="1"/>
    <col min="28" max="28" width="28" customWidth="1"/>
    <col min="29" max="36" width="15.42578125" customWidth="1"/>
    <col min="37" max="37" width="15" customWidth="1"/>
  </cols>
  <sheetData>
    <row r="1" spans="1:27" ht="26.25" x14ac:dyDescent="0.25">
      <c r="S1" s="11"/>
      <c r="W1" s="180" t="s">
        <v>54</v>
      </c>
      <c r="X1" s="180"/>
      <c r="Y1" s="180"/>
      <c r="Z1" s="180"/>
      <c r="AA1" s="180"/>
    </row>
    <row r="2" spans="1:27" x14ac:dyDescent="0.25">
      <c r="W2" s="180"/>
      <c r="X2" s="180"/>
      <c r="Y2" s="180"/>
      <c r="Z2" s="180"/>
      <c r="AA2" s="180"/>
    </row>
    <row r="3" spans="1:27" x14ac:dyDescent="0.25">
      <c r="T3" s="12"/>
      <c r="W3" s="180"/>
      <c r="X3" s="180"/>
      <c r="Y3" s="180"/>
      <c r="Z3" s="180"/>
      <c r="AA3" s="180"/>
    </row>
    <row r="4" spans="1:27" x14ac:dyDescent="0.25">
      <c r="T4" s="12"/>
      <c r="W4" s="180"/>
      <c r="X4" s="180"/>
      <c r="Y4" s="180"/>
      <c r="Z4" s="180"/>
      <c r="AA4" s="180"/>
    </row>
    <row r="5" spans="1:27" x14ac:dyDescent="0.25">
      <c r="T5" s="12"/>
    </row>
    <row r="6" spans="1:27" x14ac:dyDescent="0.25">
      <c r="B6" s="14" t="s">
        <v>3</v>
      </c>
      <c r="C6" s="14" t="s">
        <v>4</v>
      </c>
      <c r="D6" s="14" t="s">
        <v>5</v>
      </c>
      <c r="E6" s="14" t="s">
        <v>6</v>
      </c>
      <c r="F6" s="14" t="s">
        <v>7</v>
      </c>
      <c r="G6" s="14" t="s">
        <v>8</v>
      </c>
      <c r="H6" s="14" t="s">
        <v>9</v>
      </c>
      <c r="I6" s="14" t="s">
        <v>10</v>
      </c>
      <c r="J6" s="14" t="s">
        <v>213</v>
      </c>
      <c r="K6" s="14" t="s">
        <v>214</v>
      </c>
      <c r="L6" s="14" t="s">
        <v>215</v>
      </c>
      <c r="M6" s="14" t="s">
        <v>216</v>
      </c>
      <c r="N6" s="14" t="s">
        <v>217</v>
      </c>
      <c r="O6" s="14" t="s">
        <v>218</v>
      </c>
      <c r="P6" s="14" t="s">
        <v>219</v>
      </c>
      <c r="Q6" s="14" t="s">
        <v>220</v>
      </c>
      <c r="R6" s="14" t="s">
        <v>221</v>
      </c>
      <c r="S6" s="14" t="s">
        <v>222</v>
      </c>
      <c r="T6" s="14" t="s">
        <v>223</v>
      </c>
      <c r="U6" s="14" t="s">
        <v>224</v>
      </c>
      <c r="V6" s="14" t="s">
        <v>225</v>
      </c>
      <c r="W6" s="14" t="s">
        <v>226</v>
      </c>
      <c r="X6" s="14" t="s">
        <v>227</v>
      </c>
      <c r="Y6" s="14" t="s">
        <v>228</v>
      </c>
      <c r="Z6" s="15"/>
    </row>
    <row r="7" spans="1:27" x14ac:dyDescent="0.25">
      <c r="B7" s="17">
        <f>+'Forgiveness Calculation'!C5</f>
        <v>0</v>
      </c>
      <c r="C7" s="18">
        <f>+B7+7</f>
        <v>7</v>
      </c>
      <c r="D7" s="18">
        <f t="shared" ref="D7:Y7" si="0">+C7+7</f>
        <v>14</v>
      </c>
      <c r="E7" s="18">
        <f t="shared" si="0"/>
        <v>21</v>
      </c>
      <c r="F7" s="18">
        <f t="shared" si="0"/>
        <v>28</v>
      </c>
      <c r="G7" s="18">
        <f t="shared" si="0"/>
        <v>35</v>
      </c>
      <c r="H7" s="18">
        <f t="shared" si="0"/>
        <v>42</v>
      </c>
      <c r="I7" s="18">
        <f t="shared" si="0"/>
        <v>49</v>
      </c>
      <c r="J7" s="18">
        <f t="shared" si="0"/>
        <v>56</v>
      </c>
      <c r="K7" s="18">
        <f t="shared" si="0"/>
        <v>63</v>
      </c>
      <c r="L7" s="18">
        <f t="shared" si="0"/>
        <v>70</v>
      </c>
      <c r="M7" s="18">
        <f t="shared" si="0"/>
        <v>77</v>
      </c>
      <c r="N7" s="18">
        <f t="shared" si="0"/>
        <v>84</v>
      </c>
      <c r="O7" s="18">
        <f t="shared" si="0"/>
        <v>91</v>
      </c>
      <c r="P7" s="18">
        <f t="shared" si="0"/>
        <v>98</v>
      </c>
      <c r="Q7" s="18">
        <f t="shared" si="0"/>
        <v>105</v>
      </c>
      <c r="R7" s="18">
        <f t="shared" si="0"/>
        <v>112</v>
      </c>
      <c r="S7" s="18">
        <f t="shared" si="0"/>
        <v>119</v>
      </c>
      <c r="T7" s="18">
        <f t="shared" si="0"/>
        <v>126</v>
      </c>
      <c r="U7" s="18">
        <f t="shared" si="0"/>
        <v>133</v>
      </c>
      <c r="V7" s="18">
        <f t="shared" si="0"/>
        <v>140</v>
      </c>
      <c r="W7" s="18">
        <f t="shared" si="0"/>
        <v>147</v>
      </c>
      <c r="X7" s="18">
        <f t="shared" si="0"/>
        <v>154</v>
      </c>
      <c r="Y7" s="18">
        <f t="shared" si="0"/>
        <v>161</v>
      </c>
      <c r="Z7" s="15"/>
    </row>
    <row r="8" spans="1:27" x14ac:dyDescent="0.25">
      <c r="B8" s="18">
        <f>+B7+6</f>
        <v>6</v>
      </c>
      <c r="C8" s="18">
        <f t="shared" ref="C8" si="1">+C7+6</f>
        <v>13</v>
      </c>
      <c r="D8" s="18">
        <f t="shared" ref="D8" si="2">+D7+6</f>
        <v>20</v>
      </c>
      <c r="E8" s="18">
        <f t="shared" ref="E8" si="3">+E7+6</f>
        <v>27</v>
      </c>
      <c r="F8" s="18">
        <f t="shared" ref="F8" si="4">+F7+6</f>
        <v>34</v>
      </c>
      <c r="G8" s="18">
        <f t="shared" ref="G8" si="5">+G7+6</f>
        <v>41</v>
      </c>
      <c r="H8" s="18">
        <f t="shared" ref="H8" si="6">+H7+6</f>
        <v>48</v>
      </c>
      <c r="I8" s="18">
        <f t="shared" ref="I8" si="7">+I7+6</f>
        <v>55</v>
      </c>
      <c r="J8" s="18">
        <f t="shared" ref="J8" si="8">+J7+6</f>
        <v>62</v>
      </c>
      <c r="K8" s="18">
        <f t="shared" ref="K8" si="9">+K7+6</f>
        <v>69</v>
      </c>
      <c r="L8" s="18">
        <f t="shared" ref="L8" si="10">+L7+6</f>
        <v>76</v>
      </c>
      <c r="M8" s="18">
        <f t="shared" ref="M8" si="11">+M7+6</f>
        <v>83</v>
      </c>
      <c r="N8" s="18">
        <f t="shared" ref="N8" si="12">+N7+6</f>
        <v>90</v>
      </c>
      <c r="O8" s="18">
        <f t="shared" ref="O8" si="13">+O7+6</f>
        <v>97</v>
      </c>
      <c r="P8" s="18">
        <f t="shared" ref="P8" si="14">+P7+6</f>
        <v>104</v>
      </c>
      <c r="Q8" s="18">
        <f t="shared" ref="Q8" si="15">+Q7+6</f>
        <v>111</v>
      </c>
      <c r="R8" s="18">
        <f t="shared" ref="R8" si="16">+R7+6</f>
        <v>118</v>
      </c>
      <c r="S8" s="18">
        <f t="shared" ref="S8" si="17">+S7+6</f>
        <v>125</v>
      </c>
      <c r="T8" s="18">
        <f t="shared" ref="T8" si="18">+T7+6</f>
        <v>132</v>
      </c>
      <c r="U8" s="18">
        <f t="shared" ref="U8" si="19">+U7+6</f>
        <v>139</v>
      </c>
      <c r="V8" s="18">
        <f t="shared" ref="V8" si="20">+V7+6</f>
        <v>146</v>
      </c>
      <c r="W8" s="18">
        <f t="shared" ref="W8" si="21">+W7+6</f>
        <v>153</v>
      </c>
      <c r="X8" s="18">
        <f t="shared" ref="X8" si="22">+X7+6</f>
        <v>160</v>
      </c>
      <c r="Y8" s="18">
        <f t="shared" ref="Y8" si="23">+Y7+6</f>
        <v>167</v>
      </c>
      <c r="Z8" s="14" t="s">
        <v>11</v>
      </c>
    </row>
    <row r="9" spans="1:27" x14ac:dyDescent="0.25">
      <c r="A9" s="26" t="s">
        <v>125</v>
      </c>
      <c r="B9" s="27"/>
      <c r="C9" s="27"/>
      <c r="D9" s="27"/>
      <c r="E9" s="27"/>
      <c r="F9" s="27"/>
      <c r="G9" s="27"/>
      <c r="H9" s="27"/>
      <c r="I9" s="27"/>
      <c r="J9" s="27"/>
      <c r="K9" s="27"/>
      <c r="L9" s="27"/>
      <c r="M9" s="27"/>
      <c r="N9" s="27"/>
      <c r="O9" s="27"/>
      <c r="P9" s="27"/>
      <c r="Q9" s="27"/>
      <c r="R9" s="27"/>
      <c r="S9" s="27"/>
      <c r="T9" s="27"/>
      <c r="U9" s="27"/>
      <c r="V9" s="27"/>
      <c r="W9" s="27"/>
      <c r="X9" s="27"/>
      <c r="Y9" s="27"/>
      <c r="Z9" s="28"/>
    </row>
    <row r="10" spans="1:27" ht="33.75" customHeight="1" x14ac:dyDescent="0.25">
      <c r="A10" s="24" t="s">
        <v>76</v>
      </c>
      <c r="B10" s="29"/>
      <c r="C10" s="29"/>
      <c r="D10" s="29"/>
      <c r="E10" s="29"/>
      <c r="F10" s="29"/>
      <c r="G10" s="29"/>
      <c r="H10" s="29"/>
      <c r="I10" s="29"/>
      <c r="J10" s="29"/>
      <c r="K10" s="29"/>
      <c r="L10" s="29"/>
      <c r="M10" s="29"/>
      <c r="N10" s="29"/>
      <c r="O10" s="29"/>
      <c r="P10" s="29"/>
      <c r="Q10" s="29"/>
      <c r="R10" s="29"/>
      <c r="S10" s="29"/>
      <c r="T10" s="29"/>
      <c r="U10" s="29"/>
      <c r="V10" s="29"/>
      <c r="W10" s="29"/>
      <c r="X10" s="29"/>
      <c r="Y10" s="29"/>
      <c r="Z10" s="10">
        <f t="shared" ref="Z10:Z17" si="24">SUM(B10:Y10)</f>
        <v>0</v>
      </c>
    </row>
    <row r="11" spans="1:27" ht="28.5" customHeight="1" x14ac:dyDescent="0.25">
      <c r="A11" s="24" t="s">
        <v>77</v>
      </c>
      <c r="B11" s="23"/>
      <c r="C11" s="23"/>
      <c r="D11" s="23"/>
      <c r="E11" s="23"/>
      <c r="F11" s="23"/>
      <c r="G11" s="23"/>
      <c r="H11" s="23"/>
      <c r="I11" s="23"/>
      <c r="J11" s="23"/>
      <c r="K11" s="23"/>
      <c r="L11" s="23"/>
      <c r="M11" s="23"/>
      <c r="N11" s="23"/>
      <c r="O11" s="23"/>
      <c r="P11" s="23"/>
      <c r="Q11" s="23"/>
      <c r="R11" s="23"/>
      <c r="S11" s="23"/>
      <c r="T11" s="23"/>
      <c r="U11" s="23"/>
      <c r="V11" s="23"/>
      <c r="W11" s="23"/>
      <c r="X11" s="23"/>
      <c r="Y11" s="23"/>
      <c r="Z11" s="10">
        <f t="shared" si="24"/>
        <v>0</v>
      </c>
    </row>
    <row r="12" spans="1:27" ht="17.25" customHeight="1" x14ac:dyDescent="0.25">
      <c r="A12" s="24" t="s">
        <v>78</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6">
        <f t="shared" si="24"/>
        <v>0</v>
      </c>
    </row>
    <row r="13" spans="1:27" ht="17.25" customHeight="1" x14ac:dyDescent="0.25">
      <c r="A13" s="30" t="s">
        <v>12</v>
      </c>
      <c r="B13" s="23"/>
      <c r="C13" s="23"/>
      <c r="D13" s="23"/>
      <c r="E13" s="23"/>
      <c r="F13" s="23"/>
      <c r="G13" s="23"/>
      <c r="H13" s="23"/>
      <c r="I13" s="23"/>
      <c r="J13" s="23"/>
      <c r="K13" s="23"/>
      <c r="L13" s="23"/>
      <c r="M13" s="23"/>
      <c r="N13" s="23"/>
      <c r="O13" s="23"/>
      <c r="P13" s="23"/>
      <c r="Q13" s="23"/>
      <c r="R13" s="23"/>
      <c r="S13" s="23"/>
      <c r="T13" s="23"/>
      <c r="U13" s="23"/>
      <c r="V13" s="23"/>
      <c r="W13" s="23"/>
      <c r="X13" s="23"/>
      <c r="Y13" s="23"/>
      <c r="Z13" s="10">
        <f t="shared" si="24"/>
        <v>0</v>
      </c>
    </row>
    <row r="14" spans="1:27" ht="17.25" customHeight="1" x14ac:dyDescent="0.25">
      <c r="A14" s="30" t="s">
        <v>13</v>
      </c>
      <c r="B14" s="23"/>
      <c r="C14" s="23"/>
      <c r="D14" s="23"/>
      <c r="E14" s="23"/>
      <c r="F14" s="23"/>
      <c r="G14" s="23"/>
      <c r="H14" s="23"/>
      <c r="I14" s="23"/>
      <c r="J14" s="23"/>
      <c r="K14" s="23"/>
      <c r="L14" s="23"/>
      <c r="M14" s="23"/>
      <c r="N14" s="23"/>
      <c r="O14" s="23"/>
      <c r="P14" s="23"/>
      <c r="Q14" s="23"/>
      <c r="R14" s="23"/>
      <c r="S14" s="23"/>
      <c r="T14" s="23"/>
      <c r="U14" s="23"/>
      <c r="V14" s="23"/>
      <c r="W14" s="23"/>
      <c r="X14" s="23"/>
      <c r="Y14" s="23"/>
      <c r="Z14" s="10">
        <f t="shared" si="24"/>
        <v>0</v>
      </c>
    </row>
    <row r="15" spans="1:27" ht="17.25" customHeight="1" x14ac:dyDescent="0.25">
      <c r="A15" s="30" t="s">
        <v>41</v>
      </c>
      <c r="B15" s="23"/>
      <c r="C15" s="23"/>
      <c r="D15" s="23"/>
      <c r="E15" s="23"/>
      <c r="F15" s="23"/>
      <c r="G15" s="23"/>
      <c r="H15" s="23"/>
      <c r="I15" s="23"/>
      <c r="J15" s="23"/>
      <c r="K15" s="23"/>
      <c r="L15" s="23"/>
      <c r="M15" s="23"/>
      <c r="N15" s="23"/>
      <c r="O15" s="23"/>
      <c r="P15" s="23"/>
      <c r="Q15" s="23"/>
      <c r="R15" s="23"/>
      <c r="S15" s="23"/>
      <c r="T15" s="23"/>
      <c r="U15" s="23"/>
      <c r="V15" s="23"/>
      <c r="W15" s="23"/>
      <c r="X15" s="23"/>
      <c r="Y15" s="23"/>
      <c r="Z15" s="10">
        <f t="shared" si="24"/>
        <v>0</v>
      </c>
    </row>
    <row r="16" spans="1:27" ht="17.25" customHeight="1" x14ac:dyDescent="0.25">
      <c r="A16" s="30" t="s">
        <v>14</v>
      </c>
      <c r="B16" s="23"/>
      <c r="C16" s="23"/>
      <c r="D16" s="23"/>
      <c r="E16" s="23"/>
      <c r="F16" s="23"/>
      <c r="G16" s="23"/>
      <c r="H16" s="23"/>
      <c r="I16" s="23"/>
      <c r="J16" s="23"/>
      <c r="K16" s="23"/>
      <c r="L16" s="23"/>
      <c r="M16" s="23"/>
      <c r="N16" s="23"/>
      <c r="O16" s="23"/>
      <c r="P16" s="23"/>
      <c r="Q16" s="23"/>
      <c r="R16" s="23"/>
      <c r="S16" s="23"/>
      <c r="T16" s="23"/>
      <c r="U16" s="23"/>
      <c r="V16" s="23"/>
      <c r="W16" s="23"/>
      <c r="X16" s="23"/>
      <c r="Y16" s="23"/>
      <c r="Z16" s="10">
        <f t="shared" si="24"/>
        <v>0</v>
      </c>
    </row>
    <row r="17" spans="1:26" ht="17.25" customHeight="1" x14ac:dyDescent="0.25">
      <c r="A17" s="30" t="s">
        <v>15</v>
      </c>
      <c r="B17" s="23"/>
      <c r="C17" s="23"/>
      <c r="D17" s="23"/>
      <c r="E17" s="23"/>
      <c r="F17" s="23"/>
      <c r="G17" s="23"/>
      <c r="H17" s="23"/>
      <c r="I17" s="23"/>
      <c r="J17" s="23"/>
      <c r="K17" s="23"/>
      <c r="L17" s="23"/>
      <c r="M17" s="23"/>
      <c r="N17" s="23"/>
      <c r="O17" s="23"/>
      <c r="P17" s="23"/>
      <c r="Q17" s="23"/>
      <c r="R17" s="23"/>
      <c r="S17" s="23"/>
      <c r="T17" s="23"/>
      <c r="U17" s="23"/>
      <c r="V17" s="23"/>
      <c r="W17" s="23"/>
      <c r="X17" s="23"/>
      <c r="Y17" s="23"/>
      <c r="Z17" s="10">
        <f t="shared" si="24"/>
        <v>0</v>
      </c>
    </row>
    <row r="18" spans="1:26" ht="63.75" customHeight="1" x14ac:dyDescent="0.25">
      <c r="A18" s="24" t="s">
        <v>59</v>
      </c>
      <c r="B18" s="31"/>
      <c r="C18" s="31"/>
      <c r="D18" s="31"/>
      <c r="E18" s="31"/>
      <c r="F18" s="31"/>
      <c r="G18" s="31"/>
      <c r="H18" s="31"/>
      <c r="I18" s="31"/>
      <c r="J18" s="31"/>
      <c r="K18" s="31"/>
      <c r="L18" s="31"/>
      <c r="M18" s="31"/>
      <c r="N18" s="31"/>
      <c r="O18" s="31"/>
      <c r="P18" s="31"/>
      <c r="Q18" s="31"/>
      <c r="R18" s="31"/>
      <c r="S18" s="31"/>
      <c r="T18" s="31"/>
      <c r="U18" s="31"/>
      <c r="V18" s="31"/>
      <c r="W18" s="31"/>
      <c r="X18" s="31"/>
      <c r="Y18" s="31"/>
      <c r="Z18" s="31">
        <v>0</v>
      </c>
    </row>
    <row r="19" spans="1:26" ht="17.25" customHeight="1" x14ac:dyDescent="0.25">
      <c r="A19" s="117" t="s">
        <v>128</v>
      </c>
      <c r="B19" s="32">
        <f t="shared" ref="B19:Y19" si="25">SUM(B9:B18)</f>
        <v>0</v>
      </c>
      <c r="C19" s="32">
        <f t="shared" si="25"/>
        <v>0</v>
      </c>
      <c r="D19" s="32">
        <f t="shared" si="25"/>
        <v>0</v>
      </c>
      <c r="E19" s="32">
        <f t="shared" si="25"/>
        <v>0</v>
      </c>
      <c r="F19" s="32">
        <f t="shared" si="25"/>
        <v>0</v>
      </c>
      <c r="G19" s="32">
        <f t="shared" si="25"/>
        <v>0</v>
      </c>
      <c r="H19" s="32">
        <f t="shared" si="25"/>
        <v>0</v>
      </c>
      <c r="I19" s="32">
        <f t="shared" si="25"/>
        <v>0</v>
      </c>
      <c r="J19" s="32">
        <f t="shared" si="25"/>
        <v>0</v>
      </c>
      <c r="K19" s="32">
        <f t="shared" si="25"/>
        <v>0</v>
      </c>
      <c r="L19" s="32">
        <f t="shared" si="25"/>
        <v>0</v>
      </c>
      <c r="M19" s="32">
        <f t="shared" si="25"/>
        <v>0</v>
      </c>
      <c r="N19" s="32">
        <f t="shared" si="25"/>
        <v>0</v>
      </c>
      <c r="O19" s="32">
        <f t="shared" si="25"/>
        <v>0</v>
      </c>
      <c r="P19" s="32">
        <f t="shared" si="25"/>
        <v>0</v>
      </c>
      <c r="Q19" s="32">
        <f t="shared" si="25"/>
        <v>0</v>
      </c>
      <c r="R19" s="32">
        <f t="shared" si="25"/>
        <v>0</v>
      </c>
      <c r="S19" s="32">
        <f t="shared" si="25"/>
        <v>0</v>
      </c>
      <c r="T19" s="32">
        <f t="shared" si="25"/>
        <v>0</v>
      </c>
      <c r="U19" s="32">
        <f t="shared" si="25"/>
        <v>0</v>
      </c>
      <c r="V19" s="32">
        <f t="shared" si="25"/>
        <v>0</v>
      </c>
      <c r="W19" s="32">
        <f t="shared" si="25"/>
        <v>0</v>
      </c>
      <c r="X19" s="32">
        <f t="shared" si="25"/>
        <v>0</v>
      </c>
      <c r="Y19" s="32">
        <f t="shared" si="25"/>
        <v>0</v>
      </c>
      <c r="Z19" s="10">
        <f>SUM(B19:Y19)</f>
        <v>0</v>
      </c>
    </row>
    <row r="23" spans="1:26" x14ac:dyDescent="0.25">
      <c r="B23" s="14" t="s">
        <v>3</v>
      </c>
      <c r="C23" s="14" t="s">
        <v>4</v>
      </c>
      <c r="D23" s="14" t="s">
        <v>5</v>
      </c>
      <c r="E23" s="14" t="s">
        <v>6</v>
      </c>
      <c r="F23" s="14" t="s">
        <v>7</v>
      </c>
      <c r="G23" s="14" t="s">
        <v>8</v>
      </c>
      <c r="H23" s="14" t="s">
        <v>9</v>
      </c>
      <c r="I23" s="14" t="s">
        <v>10</v>
      </c>
      <c r="J23" s="14" t="s">
        <v>213</v>
      </c>
      <c r="K23" s="14" t="s">
        <v>214</v>
      </c>
      <c r="L23" s="14" t="s">
        <v>215</v>
      </c>
      <c r="M23" s="14" t="s">
        <v>216</v>
      </c>
      <c r="N23" s="14" t="s">
        <v>217</v>
      </c>
      <c r="O23" s="14" t="s">
        <v>218</v>
      </c>
      <c r="P23" s="14" t="s">
        <v>219</v>
      </c>
      <c r="Q23" s="14" t="s">
        <v>220</v>
      </c>
      <c r="R23" s="14" t="s">
        <v>221</v>
      </c>
      <c r="S23" s="14" t="s">
        <v>222</v>
      </c>
      <c r="T23" s="14" t="s">
        <v>223</v>
      </c>
      <c r="U23" s="14" t="s">
        <v>224</v>
      </c>
      <c r="V23" s="14" t="s">
        <v>225</v>
      </c>
      <c r="W23" s="14" t="s">
        <v>226</v>
      </c>
      <c r="X23" s="14" t="s">
        <v>227</v>
      </c>
      <c r="Y23" s="14" t="s">
        <v>228</v>
      </c>
      <c r="Z23" s="15"/>
    </row>
    <row r="24" spans="1:26" x14ac:dyDescent="0.25">
      <c r="B24" s="17">
        <f>+'Employee Compensation 24 Week'!H16</f>
        <v>0</v>
      </c>
      <c r="C24" s="18">
        <f>+B24+7</f>
        <v>7</v>
      </c>
      <c r="D24" s="18">
        <f t="shared" ref="D24:Y24" si="26">+C24+7</f>
        <v>14</v>
      </c>
      <c r="E24" s="18">
        <f t="shared" si="26"/>
        <v>21</v>
      </c>
      <c r="F24" s="18">
        <f t="shared" si="26"/>
        <v>28</v>
      </c>
      <c r="G24" s="18">
        <f t="shared" si="26"/>
        <v>35</v>
      </c>
      <c r="H24" s="18">
        <f t="shared" si="26"/>
        <v>42</v>
      </c>
      <c r="I24" s="18">
        <f t="shared" si="26"/>
        <v>49</v>
      </c>
      <c r="J24" s="18">
        <f t="shared" si="26"/>
        <v>56</v>
      </c>
      <c r="K24" s="18">
        <f t="shared" si="26"/>
        <v>63</v>
      </c>
      <c r="L24" s="18">
        <f t="shared" si="26"/>
        <v>70</v>
      </c>
      <c r="M24" s="18">
        <f t="shared" si="26"/>
        <v>77</v>
      </c>
      <c r="N24" s="18">
        <f t="shared" si="26"/>
        <v>84</v>
      </c>
      <c r="O24" s="18">
        <f t="shared" si="26"/>
        <v>91</v>
      </c>
      <c r="P24" s="18">
        <f t="shared" si="26"/>
        <v>98</v>
      </c>
      <c r="Q24" s="18">
        <f t="shared" si="26"/>
        <v>105</v>
      </c>
      <c r="R24" s="18">
        <f t="shared" si="26"/>
        <v>112</v>
      </c>
      <c r="S24" s="18">
        <f t="shared" si="26"/>
        <v>119</v>
      </c>
      <c r="T24" s="18">
        <f t="shared" si="26"/>
        <v>126</v>
      </c>
      <c r="U24" s="18">
        <f t="shared" si="26"/>
        <v>133</v>
      </c>
      <c r="V24" s="18">
        <f t="shared" si="26"/>
        <v>140</v>
      </c>
      <c r="W24" s="18">
        <f t="shared" si="26"/>
        <v>147</v>
      </c>
      <c r="X24" s="18">
        <f t="shared" si="26"/>
        <v>154</v>
      </c>
      <c r="Y24" s="18">
        <f t="shared" si="26"/>
        <v>161</v>
      </c>
      <c r="Z24" s="15"/>
    </row>
    <row r="25" spans="1:26" x14ac:dyDescent="0.25">
      <c r="B25" s="18">
        <f>+B24+6</f>
        <v>6</v>
      </c>
      <c r="C25" s="18">
        <f t="shared" ref="C25" si="27">+C24+6</f>
        <v>13</v>
      </c>
      <c r="D25" s="18">
        <f t="shared" ref="D25" si="28">+D24+6</f>
        <v>20</v>
      </c>
      <c r="E25" s="18">
        <f t="shared" ref="E25" si="29">+E24+6</f>
        <v>27</v>
      </c>
      <c r="F25" s="18">
        <f t="shared" ref="F25" si="30">+F24+6</f>
        <v>34</v>
      </c>
      <c r="G25" s="18">
        <f t="shared" ref="G25" si="31">+G24+6</f>
        <v>41</v>
      </c>
      <c r="H25" s="18">
        <f t="shared" ref="H25" si="32">+H24+6</f>
        <v>48</v>
      </c>
      <c r="I25" s="18">
        <f t="shared" ref="I25" si="33">+I24+6</f>
        <v>55</v>
      </c>
      <c r="J25" s="18">
        <f t="shared" ref="J25" si="34">+J24+6</f>
        <v>62</v>
      </c>
      <c r="K25" s="18">
        <f t="shared" ref="K25" si="35">+K24+6</f>
        <v>69</v>
      </c>
      <c r="L25" s="18">
        <f t="shared" ref="L25" si="36">+L24+6</f>
        <v>76</v>
      </c>
      <c r="M25" s="18">
        <f t="shared" ref="M25" si="37">+M24+6</f>
        <v>83</v>
      </c>
      <c r="N25" s="18">
        <f t="shared" ref="N25" si="38">+N24+6</f>
        <v>90</v>
      </c>
      <c r="O25" s="18">
        <f t="shared" ref="O25" si="39">+O24+6</f>
        <v>97</v>
      </c>
      <c r="P25" s="18">
        <f t="shared" ref="P25" si="40">+P24+6</f>
        <v>104</v>
      </c>
      <c r="Q25" s="18">
        <f t="shared" ref="Q25" si="41">+Q24+6</f>
        <v>111</v>
      </c>
      <c r="R25" s="18">
        <f t="shared" ref="R25" si="42">+R24+6</f>
        <v>118</v>
      </c>
      <c r="S25" s="18">
        <f t="shared" ref="S25" si="43">+S24+6</f>
        <v>125</v>
      </c>
      <c r="T25" s="18">
        <f t="shared" ref="T25" si="44">+T24+6</f>
        <v>132</v>
      </c>
      <c r="U25" s="18">
        <f t="shared" ref="U25" si="45">+U24+6</f>
        <v>139</v>
      </c>
      <c r="V25" s="18">
        <f t="shared" ref="V25" si="46">+V24+6</f>
        <v>146</v>
      </c>
      <c r="W25" s="18">
        <f t="shared" ref="W25" si="47">+W24+6</f>
        <v>153</v>
      </c>
      <c r="X25" s="18">
        <f t="shared" ref="X25" si="48">+X24+6</f>
        <v>160</v>
      </c>
      <c r="Y25" s="18">
        <f t="shared" ref="Y25" si="49">+Y24+6</f>
        <v>167</v>
      </c>
      <c r="Z25" s="14" t="s">
        <v>11</v>
      </c>
    </row>
    <row r="26" spans="1:26" x14ac:dyDescent="0.25">
      <c r="A26" s="20" t="s">
        <v>126</v>
      </c>
      <c r="B26" s="21"/>
      <c r="C26" s="21"/>
      <c r="D26" s="21"/>
      <c r="E26" s="21"/>
      <c r="F26" s="21"/>
      <c r="G26" s="21"/>
      <c r="H26" s="21"/>
      <c r="I26" s="21"/>
      <c r="J26" s="21"/>
      <c r="K26" s="21"/>
      <c r="L26" s="21"/>
      <c r="M26" s="21"/>
      <c r="N26" s="21"/>
      <c r="O26" s="21"/>
      <c r="P26" s="21"/>
      <c r="Q26" s="21"/>
      <c r="R26" s="21"/>
      <c r="S26" s="21"/>
      <c r="T26" s="21"/>
      <c r="U26" s="21"/>
      <c r="V26" s="21"/>
      <c r="W26" s="21"/>
      <c r="X26" s="21"/>
      <c r="Y26" s="21"/>
      <c r="Z26" s="22"/>
    </row>
    <row r="27" spans="1:26" x14ac:dyDescent="0.25">
      <c r="A27" s="24" t="s">
        <v>42</v>
      </c>
      <c r="B27" s="80"/>
      <c r="C27" s="80"/>
      <c r="D27" s="80"/>
      <c r="E27" s="80"/>
      <c r="F27" s="80"/>
      <c r="G27" s="80"/>
      <c r="H27" s="80"/>
      <c r="I27" s="80"/>
      <c r="J27" s="80"/>
      <c r="K27" s="80"/>
      <c r="L27" s="80"/>
      <c r="M27" s="80"/>
      <c r="N27" s="80"/>
      <c r="O27" s="80"/>
      <c r="P27" s="80"/>
      <c r="Q27" s="80"/>
      <c r="R27" s="80"/>
      <c r="S27" s="80"/>
      <c r="T27" s="80"/>
      <c r="U27" s="80"/>
      <c r="V27" s="80"/>
      <c r="W27" s="80"/>
      <c r="X27" s="80"/>
      <c r="Y27" s="80"/>
      <c r="Z27" s="10">
        <f>+'Compensation to Owners'!AD27+'Employee Compensation 24 Week'!AF118</f>
        <v>0</v>
      </c>
    </row>
    <row r="28" spans="1:26" x14ac:dyDescent="0.25">
      <c r="A28" s="24" t="s">
        <v>127</v>
      </c>
      <c r="B28" s="23"/>
      <c r="C28" s="23"/>
      <c r="D28" s="23"/>
      <c r="E28" s="23"/>
      <c r="F28" s="23"/>
      <c r="G28" s="23"/>
      <c r="H28" s="23"/>
      <c r="I28" s="23"/>
      <c r="J28" s="23"/>
      <c r="K28" s="23"/>
      <c r="L28" s="23"/>
      <c r="M28" s="23"/>
      <c r="N28" s="23"/>
      <c r="O28" s="23"/>
      <c r="P28" s="23"/>
      <c r="Q28" s="23"/>
      <c r="R28" s="23"/>
      <c r="S28" s="23"/>
      <c r="T28" s="23"/>
      <c r="U28" s="23"/>
      <c r="V28" s="23"/>
      <c r="W28" s="23"/>
      <c r="X28" s="23"/>
      <c r="Y28" s="23"/>
      <c r="Z28" s="10">
        <f>SUM(B28:Y28)</f>
        <v>0</v>
      </c>
    </row>
    <row r="29" spans="1:26" x14ac:dyDescent="0.25">
      <c r="A29" s="24" t="s">
        <v>34</v>
      </c>
      <c r="B29" s="23"/>
      <c r="C29" s="23"/>
      <c r="D29" s="23"/>
      <c r="E29" s="23"/>
      <c r="F29" s="23"/>
      <c r="G29" s="23"/>
      <c r="H29" s="23"/>
      <c r="I29" s="23"/>
      <c r="J29" s="23"/>
      <c r="K29" s="23"/>
      <c r="L29" s="23"/>
      <c r="M29" s="23"/>
      <c r="N29" s="23"/>
      <c r="O29" s="23"/>
      <c r="P29" s="23"/>
      <c r="Q29" s="23"/>
      <c r="R29" s="23"/>
      <c r="S29" s="23"/>
      <c r="T29" s="23"/>
      <c r="U29" s="23"/>
      <c r="V29" s="23"/>
      <c r="W29" s="23"/>
      <c r="X29" s="23"/>
      <c r="Y29" s="23"/>
      <c r="Z29" s="10">
        <f t="shared" ref="Z29:Z30" si="50">SUM(B29:Y29)</f>
        <v>0</v>
      </c>
    </row>
    <row r="30" spans="1:26" x14ac:dyDescent="0.25">
      <c r="A30" s="24" t="s">
        <v>35</v>
      </c>
      <c r="B30" s="23"/>
      <c r="C30" s="23"/>
      <c r="D30" s="23"/>
      <c r="E30" s="23"/>
      <c r="F30" s="23"/>
      <c r="G30" s="23"/>
      <c r="H30" s="23"/>
      <c r="I30" s="23"/>
      <c r="J30" s="23"/>
      <c r="K30" s="23"/>
      <c r="L30" s="23"/>
      <c r="M30" s="23"/>
      <c r="N30" s="23"/>
      <c r="O30" s="23"/>
      <c r="P30" s="23"/>
      <c r="Q30" s="23"/>
      <c r="R30" s="23"/>
      <c r="S30" s="23"/>
      <c r="T30" s="23"/>
      <c r="U30" s="23"/>
      <c r="V30" s="23"/>
      <c r="W30" s="23"/>
      <c r="X30" s="23"/>
      <c r="Y30" s="23"/>
      <c r="Z30" s="10">
        <f t="shared" si="50"/>
        <v>0</v>
      </c>
    </row>
    <row r="31" spans="1:26" x14ac:dyDescent="0.25">
      <c r="A31" s="25" t="s">
        <v>129</v>
      </c>
      <c r="B31" s="81">
        <f t="shared" ref="B31:Y31" si="51">SUM(B27:B30)</f>
        <v>0</v>
      </c>
      <c r="C31" s="81">
        <f t="shared" si="51"/>
        <v>0</v>
      </c>
      <c r="D31" s="81">
        <f t="shared" si="51"/>
        <v>0</v>
      </c>
      <c r="E31" s="81">
        <f t="shared" si="51"/>
        <v>0</v>
      </c>
      <c r="F31" s="81">
        <f t="shared" si="51"/>
        <v>0</v>
      </c>
      <c r="G31" s="81">
        <f t="shared" si="51"/>
        <v>0</v>
      </c>
      <c r="H31" s="81">
        <f t="shared" si="51"/>
        <v>0</v>
      </c>
      <c r="I31" s="81">
        <f t="shared" si="51"/>
        <v>0</v>
      </c>
      <c r="J31" s="81">
        <f t="shared" si="51"/>
        <v>0</v>
      </c>
      <c r="K31" s="81">
        <f t="shared" si="51"/>
        <v>0</v>
      </c>
      <c r="L31" s="81">
        <f t="shared" si="51"/>
        <v>0</v>
      </c>
      <c r="M31" s="81">
        <f t="shared" si="51"/>
        <v>0</v>
      </c>
      <c r="N31" s="81">
        <f t="shared" si="51"/>
        <v>0</v>
      </c>
      <c r="O31" s="81">
        <f t="shared" si="51"/>
        <v>0</v>
      </c>
      <c r="P31" s="81">
        <f t="shared" si="51"/>
        <v>0</v>
      </c>
      <c r="Q31" s="81">
        <f t="shared" si="51"/>
        <v>0</v>
      </c>
      <c r="R31" s="81">
        <f t="shared" si="51"/>
        <v>0</v>
      </c>
      <c r="S31" s="81">
        <f t="shared" si="51"/>
        <v>0</v>
      </c>
      <c r="T31" s="81">
        <f t="shared" si="51"/>
        <v>0</v>
      </c>
      <c r="U31" s="81">
        <f t="shared" si="51"/>
        <v>0</v>
      </c>
      <c r="V31" s="81">
        <f t="shared" si="51"/>
        <v>0</v>
      </c>
      <c r="W31" s="81">
        <f t="shared" si="51"/>
        <v>0</v>
      </c>
      <c r="X31" s="81">
        <f t="shared" si="51"/>
        <v>0</v>
      </c>
      <c r="Y31" s="81">
        <f t="shared" si="51"/>
        <v>0</v>
      </c>
      <c r="Z31" s="81">
        <f>SUM(Z27:Z30)</f>
        <v>0</v>
      </c>
    </row>
  </sheetData>
  <sheetProtection sheet="1" objects="1" scenarios="1"/>
  <mergeCells count="1">
    <mergeCell ref="W1:AA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753A8-EF56-4CFA-ADA6-D9AE6AAE20FF}">
  <dimension ref="A1:AK111"/>
  <sheetViews>
    <sheetView showGridLines="0" zoomScaleNormal="100" workbookViewId="0">
      <pane ySplit="9" topLeftCell="A10" activePane="bottomLeft" state="frozen"/>
      <selection activeCell="M36" sqref="M36"/>
      <selection pane="bottomLeft" activeCell="B122" sqref="B122"/>
    </sheetView>
  </sheetViews>
  <sheetFormatPr defaultRowHeight="15" x14ac:dyDescent="0.25"/>
  <cols>
    <col min="1" max="1" width="22.42578125" customWidth="1"/>
    <col min="2" max="2" width="10.7109375" customWidth="1"/>
    <col min="3" max="3" width="10.7109375" hidden="1" customWidth="1"/>
    <col min="4" max="4" width="10.7109375" customWidth="1"/>
    <col min="5" max="5" width="10.7109375" hidden="1" customWidth="1"/>
    <col min="6" max="6" width="10.7109375" customWidth="1"/>
    <col min="7" max="7" width="10.7109375" hidden="1" customWidth="1"/>
    <col min="8" max="8" width="10.7109375" customWidth="1"/>
    <col min="9" max="9" width="10.7109375" hidden="1" customWidth="1"/>
    <col min="10" max="10" width="10.7109375" customWidth="1"/>
    <col min="11" max="11" width="10.7109375" hidden="1" customWidth="1"/>
    <col min="12" max="12" width="10.7109375" customWidth="1"/>
    <col min="13" max="13" width="10.7109375" hidden="1" customWidth="1"/>
    <col min="14" max="14" width="10.7109375" customWidth="1"/>
    <col min="15" max="15" width="10.7109375" hidden="1" customWidth="1"/>
    <col min="16" max="16" width="10.7109375" customWidth="1"/>
    <col min="17" max="17" width="10.7109375" hidden="1" customWidth="1"/>
    <col min="18" max="18" width="10.7109375" customWidth="1"/>
    <col min="19" max="19" width="10.7109375" hidden="1" customWidth="1"/>
    <col min="20" max="20" width="10.7109375" customWidth="1"/>
    <col min="21" max="21" width="10.7109375" hidden="1" customWidth="1"/>
    <col min="22" max="22" width="10.7109375" customWidth="1"/>
    <col min="23" max="23" width="10.7109375" hidden="1" customWidth="1"/>
    <col min="24" max="24" width="2" customWidth="1"/>
    <col min="25" max="25" width="10.7109375" customWidth="1"/>
    <col min="26" max="26" width="10.7109375" hidden="1" customWidth="1"/>
    <col min="27" max="27" width="10.7109375" customWidth="1"/>
    <col min="28" max="28" width="10.7109375" hidden="1" customWidth="1"/>
    <col min="29" max="29" width="10.7109375" customWidth="1"/>
    <col min="30" max="30" width="10.7109375" hidden="1" customWidth="1"/>
    <col min="31" max="31" width="10.7109375" customWidth="1"/>
    <col min="32" max="32" width="10.7109375" hidden="1" customWidth="1"/>
    <col min="33" max="33" width="11.85546875" customWidth="1"/>
    <col min="34" max="34" width="10.7109375" hidden="1" customWidth="1"/>
    <col min="35" max="37" width="0" hidden="1" customWidth="1"/>
  </cols>
  <sheetData>
    <row r="1" spans="1:37" ht="115.5" customHeight="1" x14ac:dyDescent="0.25">
      <c r="A1" s="45"/>
      <c r="B1" s="45"/>
      <c r="C1" s="45"/>
      <c r="D1" s="45"/>
      <c r="E1" s="45"/>
      <c r="F1" s="45"/>
      <c r="G1" s="45"/>
      <c r="H1" s="45"/>
      <c r="I1" s="45"/>
      <c r="J1" s="45"/>
      <c r="K1" s="45"/>
      <c r="L1" s="45"/>
      <c r="M1" s="45"/>
      <c r="N1" s="45"/>
      <c r="O1" s="45"/>
      <c r="P1" s="180" t="s">
        <v>55</v>
      </c>
      <c r="Q1" s="180"/>
      <c r="R1" s="180"/>
      <c r="S1" s="180"/>
      <c r="T1" s="180"/>
      <c r="U1" s="180"/>
      <c r="V1" s="180"/>
      <c r="W1" s="180"/>
      <c r="X1" s="180"/>
      <c r="Y1" s="180"/>
      <c r="Z1" s="180"/>
      <c r="AA1" s="180"/>
      <c r="AB1" s="180"/>
      <c r="AC1" s="180"/>
      <c r="AD1" s="180"/>
      <c r="AE1" s="180"/>
      <c r="AF1" s="180"/>
      <c r="AG1" s="180"/>
      <c r="AH1" s="95"/>
    </row>
    <row r="2" spans="1:37" ht="48" customHeight="1" x14ac:dyDescent="0.2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96"/>
    </row>
    <row r="3" spans="1:37" ht="21" customHeight="1" x14ac:dyDescent="0.25"/>
    <row r="4" spans="1:37" x14ac:dyDescent="0.25">
      <c r="B4" s="197" t="s">
        <v>60</v>
      </c>
      <c r="C4" s="197"/>
      <c r="D4" s="197"/>
      <c r="E4" s="197"/>
      <c r="F4" s="197"/>
      <c r="G4" s="197"/>
      <c r="H4" s="197"/>
      <c r="I4" s="197"/>
      <c r="J4" s="197"/>
      <c r="K4" s="197"/>
      <c r="L4" s="197"/>
      <c r="M4" s="197"/>
      <c r="N4" s="197"/>
      <c r="O4" s="197"/>
      <c r="P4" s="197"/>
      <c r="Q4" s="197"/>
      <c r="R4" s="197"/>
      <c r="S4" s="197"/>
      <c r="T4" s="197"/>
      <c r="U4" s="197"/>
      <c r="V4" s="197"/>
      <c r="W4" s="98"/>
      <c r="X4" s="7"/>
      <c r="Y4" s="198" t="s">
        <v>21</v>
      </c>
      <c r="Z4" s="198"/>
      <c r="AA4" s="198"/>
      <c r="AB4" s="198"/>
      <c r="AC4" s="198"/>
      <c r="AD4" s="198"/>
      <c r="AE4" s="198"/>
      <c r="AF4" s="198"/>
      <c r="AG4" s="198"/>
      <c r="AH4" s="99"/>
    </row>
    <row r="5" spans="1:37" x14ac:dyDescent="0.25">
      <c r="A5" s="1" t="s">
        <v>22</v>
      </c>
      <c r="B5" s="46">
        <v>43511</v>
      </c>
      <c r="C5" s="46"/>
      <c r="D5" s="46">
        <f>+B6+1</f>
        <v>1</v>
      </c>
      <c r="E5" s="46"/>
      <c r="F5" s="46">
        <f>+D5+14</f>
        <v>15</v>
      </c>
      <c r="G5" s="46"/>
      <c r="H5" s="46">
        <f>+F5+14</f>
        <v>29</v>
      </c>
      <c r="I5" s="46"/>
      <c r="J5" s="46">
        <f>+H5+14</f>
        <v>43</v>
      </c>
      <c r="K5" s="46"/>
      <c r="L5" s="46">
        <f>+J5+14</f>
        <v>57</v>
      </c>
      <c r="M5" s="46"/>
      <c r="N5" s="46">
        <f>+L5+14</f>
        <v>71</v>
      </c>
      <c r="O5" s="46"/>
      <c r="P5" s="46">
        <f>+N5+14</f>
        <v>85</v>
      </c>
      <c r="Q5" s="46"/>
      <c r="R5" s="46">
        <f>+P5+14</f>
        <v>99</v>
      </c>
      <c r="S5" s="46"/>
      <c r="T5" s="46">
        <f t="shared" ref="T5:T6" si="0">+R5+14</f>
        <v>113</v>
      </c>
      <c r="U5" s="46"/>
      <c r="V5" s="46">
        <f>+T5+14</f>
        <v>127</v>
      </c>
      <c r="W5" s="46"/>
      <c r="X5" s="7"/>
      <c r="Y5" s="46">
        <v>43831</v>
      </c>
      <c r="Z5" s="46"/>
      <c r="AA5" s="46">
        <f>+Y6+1</f>
        <v>1</v>
      </c>
      <c r="AB5" s="46"/>
      <c r="AC5" s="46">
        <f>+AA5+14</f>
        <v>15</v>
      </c>
      <c r="AD5" s="46"/>
      <c r="AE5" s="46">
        <f>+AC5+14</f>
        <v>29</v>
      </c>
      <c r="AF5" s="46"/>
      <c r="AG5" s="46">
        <f t="shared" ref="AG5" si="1">+AE5+14</f>
        <v>43</v>
      </c>
      <c r="AH5" s="100"/>
    </row>
    <row r="6" spans="1:37" x14ac:dyDescent="0.25">
      <c r="A6" s="1" t="s">
        <v>23</v>
      </c>
      <c r="B6" s="47"/>
      <c r="C6" s="46"/>
      <c r="D6" s="46">
        <f>+B6+14</f>
        <v>14</v>
      </c>
      <c r="E6" s="46"/>
      <c r="F6" s="46">
        <f>+D6+14</f>
        <v>28</v>
      </c>
      <c r="G6" s="46"/>
      <c r="H6" s="46">
        <f>+F6+14</f>
        <v>42</v>
      </c>
      <c r="I6" s="46"/>
      <c r="J6" s="46">
        <f>+H6+14</f>
        <v>56</v>
      </c>
      <c r="K6" s="46"/>
      <c r="L6" s="46">
        <f>+J6+14</f>
        <v>70</v>
      </c>
      <c r="M6" s="46"/>
      <c r="N6" s="46">
        <f>+L6+14</f>
        <v>84</v>
      </c>
      <c r="O6" s="46"/>
      <c r="P6" s="46">
        <f>+N6+14</f>
        <v>98</v>
      </c>
      <c r="Q6" s="46"/>
      <c r="R6" s="46">
        <f>+P6+14</f>
        <v>112</v>
      </c>
      <c r="S6" s="46"/>
      <c r="T6" s="46">
        <f t="shared" si="0"/>
        <v>126</v>
      </c>
      <c r="U6" s="46"/>
      <c r="V6" s="46">
        <v>43646</v>
      </c>
      <c r="W6" s="46"/>
      <c r="X6" s="7"/>
      <c r="Y6" s="47"/>
      <c r="Z6" s="47"/>
      <c r="AA6" s="46">
        <f>+Y6+14</f>
        <v>14</v>
      </c>
      <c r="AB6" s="46"/>
      <c r="AC6" s="46">
        <f>+AA6+14</f>
        <v>28</v>
      </c>
      <c r="AD6" s="46"/>
      <c r="AE6" s="46">
        <f>+AC6+14</f>
        <v>42</v>
      </c>
      <c r="AF6" s="46"/>
      <c r="AG6" s="46">
        <v>43890</v>
      </c>
      <c r="AH6" s="100"/>
    </row>
    <row r="7" spans="1:37" x14ac:dyDescent="0.25">
      <c r="A7" s="1" t="s">
        <v>24</v>
      </c>
      <c r="B7" s="72"/>
      <c r="C7" s="46"/>
      <c r="D7" s="73">
        <v>10</v>
      </c>
      <c r="E7" s="73"/>
      <c r="F7" s="73">
        <v>10</v>
      </c>
      <c r="G7" s="73"/>
      <c r="H7" s="73">
        <v>10</v>
      </c>
      <c r="I7" s="73"/>
      <c r="J7" s="73">
        <v>10</v>
      </c>
      <c r="K7" s="73"/>
      <c r="L7" s="73">
        <v>10</v>
      </c>
      <c r="M7" s="73"/>
      <c r="N7" s="73">
        <v>10</v>
      </c>
      <c r="O7" s="73"/>
      <c r="P7" s="73">
        <v>10</v>
      </c>
      <c r="Q7" s="73"/>
      <c r="R7" s="73">
        <v>10</v>
      </c>
      <c r="S7" s="73"/>
      <c r="T7" s="73">
        <v>10</v>
      </c>
      <c r="U7" s="73"/>
      <c r="V7" s="74"/>
      <c r="W7" s="74"/>
      <c r="X7" s="75"/>
      <c r="Y7" s="72"/>
      <c r="Z7" s="72"/>
      <c r="AA7" s="73">
        <v>10</v>
      </c>
      <c r="AB7" s="73"/>
      <c r="AC7" s="73">
        <v>10</v>
      </c>
      <c r="AD7" s="73"/>
      <c r="AE7" s="73">
        <v>10</v>
      </c>
      <c r="AF7" s="73"/>
      <c r="AG7" s="72"/>
      <c r="AH7" s="101"/>
      <c r="AJ7" s="97"/>
      <c r="AK7" s="97"/>
    </row>
    <row r="8" spans="1:37" x14ac:dyDescent="0.25">
      <c r="A8" s="1" t="s">
        <v>25</v>
      </c>
      <c r="B8" s="47"/>
      <c r="C8" s="46"/>
      <c r="D8" s="46">
        <f>+B8+14</f>
        <v>14</v>
      </c>
      <c r="E8" s="46"/>
      <c r="F8" s="46">
        <f>+D8+14</f>
        <v>28</v>
      </c>
      <c r="G8" s="46"/>
      <c r="H8" s="46">
        <f>+F8+14</f>
        <v>42</v>
      </c>
      <c r="I8" s="46"/>
      <c r="J8" s="46">
        <f>+H8+14</f>
        <v>56</v>
      </c>
      <c r="K8" s="46"/>
      <c r="L8" s="46">
        <f>+J8+14</f>
        <v>70</v>
      </c>
      <c r="M8" s="46"/>
      <c r="N8" s="46">
        <f>+L8+14</f>
        <v>84</v>
      </c>
      <c r="O8" s="46"/>
      <c r="P8" s="46">
        <f>+N8+14</f>
        <v>98</v>
      </c>
      <c r="Q8" s="46"/>
      <c r="R8" s="46">
        <f>+P8+14</f>
        <v>112</v>
      </c>
      <c r="S8" s="46"/>
      <c r="T8" s="46">
        <f>+R8+14</f>
        <v>126</v>
      </c>
      <c r="U8" s="46"/>
      <c r="V8" s="46">
        <f t="shared" ref="V8" si="2">+T8+14</f>
        <v>140</v>
      </c>
      <c r="W8" s="46"/>
      <c r="X8" s="7"/>
      <c r="Y8" s="47"/>
      <c r="Z8" s="47"/>
      <c r="AA8" s="46">
        <f>+Y8+14</f>
        <v>14</v>
      </c>
      <c r="AB8" s="46"/>
      <c r="AC8" s="46">
        <f>+AA8+14</f>
        <v>28</v>
      </c>
      <c r="AD8" s="46"/>
      <c r="AE8" s="46">
        <f>+AC8+14</f>
        <v>42</v>
      </c>
      <c r="AF8" s="46"/>
      <c r="AG8" s="46">
        <f t="shared" ref="AG8" si="3">+AE8+14</f>
        <v>56</v>
      </c>
      <c r="AH8" s="100"/>
    </row>
    <row r="9" spans="1:37" x14ac:dyDescent="0.25">
      <c r="A9" s="48" t="s">
        <v>26</v>
      </c>
      <c r="B9" s="49"/>
      <c r="C9" s="49"/>
      <c r="D9" s="49"/>
      <c r="E9" s="49"/>
      <c r="F9" s="49"/>
      <c r="G9" s="49"/>
      <c r="H9" s="49"/>
      <c r="I9" s="49"/>
      <c r="J9" s="49"/>
      <c r="K9" s="49"/>
      <c r="L9" s="49"/>
      <c r="M9" s="49"/>
      <c r="N9" s="49"/>
      <c r="O9" s="49"/>
      <c r="P9" s="49"/>
      <c r="Q9" s="49"/>
      <c r="R9" s="49"/>
      <c r="S9" s="49"/>
      <c r="T9" s="49"/>
      <c r="U9" s="49"/>
      <c r="V9" s="49"/>
      <c r="W9" s="49"/>
      <c r="X9" s="50"/>
      <c r="Y9" s="49"/>
      <c r="Z9" s="49"/>
      <c r="AA9" s="49"/>
      <c r="AB9" s="49"/>
      <c r="AC9" s="49"/>
      <c r="AD9" s="49"/>
      <c r="AE9" s="49"/>
      <c r="AF9" s="49"/>
      <c r="AG9" s="51"/>
      <c r="AH9" s="102"/>
      <c r="AJ9" t="s">
        <v>200</v>
      </c>
      <c r="AK9" t="s">
        <v>201</v>
      </c>
    </row>
    <row r="10" spans="1:37" x14ac:dyDescent="0.25">
      <c r="A10" s="52" t="s">
        <v>19</v>
      </c>
      <c r="B10" s="23">
        <v>0</v>
      </c>
      <c r="C10" s="103">
        <f>IFERROR(IF(ROUND((B10)/(($B$7*8)),2)&gt;=1,1,ROUND(B10/($B$7*8),1)),0)</f>
        <v>0</v>
      </c>
      <c r="D10" s="23">
        <v>0</v>
      </c>
      <c r="E10" s="103">
        <f>IFERROR(IF(ROUND((D10)/(($D$7*8)),2)&gt;=1,1,ROUND(D10/($D$7*8),1)),0)</f>
        <v>0</v>
      </c>
      <c r="F10" s="23">
        <v>0</v>
      </c>
      <c r="G10" s="103">
        <f>IFERROR(IF(ROUND((F10)/(($F$7*8)),2)&gt;=1,1,ROUND(F10/($F$7*8),1)),0)</f>
        <v>0</v>
      </c>
      <c r="H10" s="23">
        <v>0</v>
      </c>
      <c r="I10" s="103">
        <f>IFERROR(IF(ROUND((H10)/(($H$7*8)),2)&gt;=1,1,ROUND(H10/($H$7*8),1)),0)</f>
        <v>0</v>
      </c>
      <c r="J10" s="23">
        <v>0</v>
      </c>
      <c r="K10" s="103">
        <f>IFERROR(IF(ROUND((J10)/(($J$7*8)),2)&gt;=1,1,ROUND(J10/($J$7*8),1)),0)</f>
        <v>0</v>
      </c>
      <c r="L10" s="23">
        <v>0</v>
      </c>
      <c r="M10" s="103">
        <f>IFERROR(IF(ROUND((L10)/(($L$7*8)),2)&gt;=1,1,ROUND(L10/($L$7*8),1)),0)</f>
        <v>0</v>
      </c>
      <c r="N10" s="23">
        <v>0</v>
      </c>
      <c r="O10" s="103">
        <f>IFERROR(IF(ROUND((N10)/(($N$7*8)),2)&gt;=1,1,ROUND(N10/($N$7*8),1)),0)</f>
        <v>0</v>
      </c>
      <c r="P10" s="23">
        <v>0</v>
      </c>
      <c r="Q10" s="103">
        <f>IFERROR(IF(ROUND((P10)/(($P$7*8)),2)&gt;=1,1,ROUND(P10/($P$7*8),1)),0)</f>
        <v>0</v>
      </c>
      <c r="R10" s="23">
        <v>0</v>
      </c>
      <c r="S10" s="103">
        <f>IFERROR(IF(ROUND((R10)/(($R$7*8)),2)&gt;=1,1,ROUND(R10/($R$7*8),1)),0)</f>
        <v>0</v>
      </c>
      <c r="T10" s="23">
        <v>0</v>
      </c>
      <c r="U10" s="103">
        <f>IFERROR(IF(ROUND((T10)/(($T$7*8)),2)&gt;=1,1,ROUND(T10/($T$7*8),1)),0)</f>
        <v>0</v>
      </c>
      <c r="V10" s="23">
        <v>0</v>
      </c>
      <c r="W10" s="103">
        <f>IFERROR(IF(ROUND((V10)/(($V$7*8)),2)&gt;=1,1,ROUND(V10/($V$7*8),1)),0)</f>
        <v>0</v>
      </c>
      <c r="X10" s="7"/>
      <c r="Y10" s="23">
        <v>0</v>
      </c>
      <c r="Z10" s="103">
        <f>IFERROR(IF(ROUND((Y10)/(($Y$7*8)),2)&gt;=1,1,ROUND(Y10/($Y$7*8),1)),0)</f>
        <v>0</v>
      </c>
      <c r="AA10" s="23">
        <v>0</v>
      </c>
      <c r="AB10" s="103">
        <f>IFERROR(IF(ROUND((AA10)/(($AA$7*8)),2)&gt;=1,1,ROUND(AA10/($AA$7*8),1)),0)</f>
        <v>0</v>
      </c>
      <c r="AC10" s="23">
        <v>0</v>
      </c>
      <c r="AD10" s="103">
        <f>IFERROR(IF(ROUND((AC10)/(($AC$7*8)),2)&gt;=1,1,ROUND(AC10/($AC$7*8),1)),0)</f>
        <v>0</v>
      </c>
      <c r="AE10" s="23">
        <v>0</v>
      </c>
      <c r="AF10" s="103">
        <f>IFERROR(IF(ROUND((AE10)/(($AE$7*8)),2)&gt;=1,1,ROUND(AE10/($AE$7*8),1)),0)</f>
        <v>0</v>
      </c>
      <c r="AG10" s="23">
        <v>0</v>
      </c>
      <c r="AH10" s="103">
        <f>IFERROR(IF(ROUND((AG10)/(($AG$7*8)),2)&gt;=1,1,ROUND(AG10/($AG$7*8),1)),0)</f>
        <v>0</v>
      </c>
      <c r="AJ10" s="33">
        <f>AVERAGE(C10,E10,G10,I10,K10,M10,O10,Q10,S10,U10,W10)</f>
        <v>0</v>
      </c>
      <c r="AK10" s="33">
        <f>AVERAGE(Z10,AB10,AD10,AF10,AH10)</f>
        <v>0</v>
      </c>
    </row>
    <row r="11" spans="1:37" x14ac:dyDescent="0.25">
      <c r="A11" s="52" t="s">
        <v>19</v>
      </c>
      <c r="B11" s="23">
        <v>0</v>
      </c>
      <c r="C11" s="103">
        <f t="shared" ref="C11:C74" si="4">IFERROR(IF(ROUND((B11)/(($B$7*8)),2)&gt;=1,1,ROUND(B11/($B$7*8),1)),0)</f>
        <v>0</v>
      </c>
      <c r="D11" s="23">
        <v>0</v>
      </c>
      <c r="E11" s="103">
        <f t="shared" ref="E11:E74" si="5">IFERROR(IF(ROUND((D11)/(($D$7*8)),2)&gt;=1,1,ROUND(D11/($D$7*8),1)),0)</f>
        <v>0</v>
      </c>
      <c r="F11" s="23">
        <v>0</v>
      </c>
      <c r="G11" s="103">
        <f t="shared" ref="G11:G74" si="6">IFERROR(IF(ROUND((F11)/(($F$7*8)),2)&gt;=1,1,ROUND(F11/($F$7*8),1)),0)</f>
        <v>0</v>
      </c>
      <c r="H11" s="23">
        <v>0</v>
      </c>
      <c r="I11" s="103">
        <f t="shared" ref="I11:I74" si="7">IFERROR(IF(ROUND((H11)/(($H$7*8)),2)&gt;=1,1,ROUND(H11/($H$7*8),1)),0)</f>
        <v>0</v>
      </c>
      <c r="J11" s="23">
        <v>0</v>
      </c>
      <c r="K11" s="103">
        <f t="shared" ref="K11:K74" si="8">IFERROR(IF(ROUND((J11)/(($J$7*8)),2)&gt;=1,1,ROUND(J11/($J$7*8),1)),0)</f>
        <v>0</v>
      </c>
      <c r="L11" s="23">
        <v>0</v>
      </c>
      <c r="M11" s="103">
        <f t="shared" ref="M11:M74" si="9">IFERROR(IF(ROUND((L11)/(($L$7*8)),2)&gt;=1,1,ROUND(L11/($L$7*8),1)),0)</f>
        <v>0</v>
      </c>
      <c r="N11" s="23">
        <v>0</v>
      </c>
      <c r="O11" s="103">
        <f t="shared" ref="O11:O74" si="10">IFERROR(IF(ROUND((N11)/(($N$7*8)),2)&gt;=1,1,ROUND(N11/($N$7*8),1)),0)</f>
        <v>0</v>
      </c>
      <c r="P11" s="23">
        <v>0</v>
      </c>
      <c r="Q11" s="103">
        <f t="shared" ref="Q11:Q74" si="11">IFERROR(IF(ROUND((P11)/(($P$7*8)),2)&gt;=1,1,ROUND(P11/($P$7*8),1)),0)</f>
        <v>0</v>
      </c>
      <c r="R11" s="23">
        <v>0</v>
      </c>
      <c r="S11" s="103">
        <f t="shared" ref="S11:S74" si="12">IFERROR(IF(ROUND((R11)/(($R$7*8)),2)&gt;=1,1,ROUND(R11/($R$7*8),1)),0)</f>
        <v>0</v>
      </c>
      <c r="T11" s="23">
        <v>0</v>
      </c>
      <c r="U11" s="103">
        <f t="shared" ref="U11:U74" si="13">IFERROR(IF(ROUND((T11)/(($T$7*8)),2)&gt;=1,1,ROUND(T11/($T$7*8),1)),0)</f>
        <v>0</v>
      </c>
      <c r="V11" s="23">
        <v>0</v>
      </c>
      <c r="W11" s="103">
        <f t="shared" ref="W11:W74" si="14">IFERROR(IF(ROUND((V11)/(($V$7*8)),2)&gt;=1,1,ROUND(V11/($V$7*8),1)),0)</f>
        <v>0</v>
      </c>
      <c r="X11" s="7"/>
      <c r="Y11" s="23">
        <v>0</v>
      </c>
      <c r="Z11" s="103">
        <f t="shared" ref="Z11:Z74" si="15">IFERROR(IF(ROUND((Y11)/(($Y$7*8)),2)&gt;=1,1,ROUND(Y11/($Y$7*8),1)),0)</f>
        <v>0</v>
      </c>
      <c r="AA11" s="23">
        <v>0</v>
      </c>
      <c r="AB11" s="103">
        <f t="shared" ref="AB11:AB74" si="16">IFERROR(IF(ROUND((AA11)/(($AA$7*8)),2)&gt;=1,1,ROUND(AA11/($AA$7*8),1)),0)</f>
        <v>0</v>
      </c>
      <c r="AC11" s="23">
        <v>0</v>
      </c>
      <c r="AD11" s="103">
        <f t="shared" ref="AD11:AD74" si="17">IFERROR(IF(ROUND((AC11)/(($AC$7*8)),2)&gt;=1,1,ROUND(AC11/($AC$7*8),1)),0)</f>
        <v>0</v>
      </c>
      <c r="AE11" s="23">
        <v>0</v>
      </c>
      <c r="AF11" s="103">
        <f t="shared" ref="AF11:AF74" si="18">IFERROR(IF(ROUND((AE11)/(($AE$7*8)),2)&gt;=1,1,ROUND(AE11/($AE$7*8),1)),0)</f>
        <v>0</v>
      </c>
      <c r="AG11" s="23">
        <v>0</v>
      </c>
      <c r="AH11" s="103">
        <f t="shared" ref="AH11:AH74" si="19">IFERROR(IF(ROUND((AG11)/(($AG$7*8)),2)&gt;=1,1,ROUND(AG11/($AG$7*8),1)),0)</f>
        <v>0</v>
      </c>
      <c r="AJ11" s="33">
        <f>AVERAGE(C11,E11,G11,I11,K11,M11,O11,Q11,S11,U11,W11)</f>
        <v>0</v>
      </c>
      <c r="AK11" s="33">
        <f>AVERAGE(Z11,AB11,AD11,AF11,AH11)</f>
        <v>0</v>
      </c>
    </row>
    <row r="12" spans="1:37" x14ac:dyDescent="0.25">
      <c r="A12" s="52" t="s">
        <v>19</v>
      </c>
      <c r="B12" s="23">
        <v>0</v>
      </c>
      <c r="C12" s="103">
        <f t="shared" si="4"/>
        <v>0</v>
      </c>
      <c r="D12" s="23">
        <v>0</v>
      </c>
      <c r="E12" s="103">
        <f t="shared" si="5"/>
        <v>0</v>
      </c>
      <c r="F12" s="23">
        <v>0</v>
      </c>
      <c r="G12" s="103">
        <f t="shared" si="6"/>
        <v>0</v>
      </c>
      <c r="H12" s="23">
        <v>0</v>
      </c>
      <c r="I12" s="103">
        <f t="shared" si="7"/>
        <v>0</v>
      </c>
      <c r="J12" s="23">
        <v>0</v>
      </c>
      <c r="K12" s="103">
        <f t="shared" si="8"/>
        <v>0</v>
      </c>
      <c r="L12" s="23">
        <v>0</v>
      </c>
      <c r="M12" s="103">
        <f t="shared" si="9"/>
        <v>0</v>
      </c>
      <c r="N12" s="23">
        <v>0</v>
      </c>
      <c r="O12" s="103">
        <f t="shared" si="10"/>
        <v>0</v>
      </c>
      <c r="P12" s="23">
        <v>0</v>
      </c>
      <c r="Q12" s="103">
        <f t="shared" si="11"/>
        <v>0</v>
      </c>
      <c r="R12" s="23">
        <v>0</v>
      </c>
      <c r="S12" s="103">
        <f t="shared" si="12"/>
        <v>0</v>
      </c>
      <c r="T12" s="23">
        <v>0</v>
      </c>
      <c r="U12" s="103">
        <f t="shared" si="13"/>
        <v>0</v>
      </c>
      <c r="V12" s="23">
        <v>0</v>
      </c>
      <c r="W12" s="103">
        <f t="shared" si="14"/>
        <v>0</v>
      </c>
      <c r="X12" s="7"/>
      <c r="Y12" s="23">
        <v>0</v>
      </c>
      <c r="Z12" s="103">
        <f t="shared" si="15"/>
        <v>0</v>
      </c>
      <c r="AA12" s="23">
        <v>0</v>
      </c>
      <c r="AB12" s="103">
        <f t="shared" si="16"/>
        <v>0</v>
      </c>
      <c r="AC12" s="23">
        <v>0</v>
      </c>
      <c r="AD12" s="103">
        <f t="shared" si="17"/>
        <v>0</v>
      </c>
      <c r="AE12" s="23">
        <v>0</v>
      </c>
      <c r="AF12" s="103">
        <f t="shared" si="18"/>
        <v>0</v>
      </c>
      <c r="AG12" s="23">
        <v>0</v>
      </c>
      <c r="AH12" s="103">
        <f t="shared" si="19"/>
        <v>0</v>
      </c>
      <c r="AJ12" s="33">
        <f t="shared" ref="AJ12:AJ75" si="20">AVERAGE(C12,E12,G12,I12,K12,M12,O12,Q12,S12,U12,W12)</f>
        <v>0</v>
      </c>
      <c r="AK12" s="33">
        <f t="shared" ref="AK12:AK75" si="21">AVERAGE(Z12,AB12,AD12,AF12,AH12)</f>
        <v>0</v>
      </c>
    </row>
    <row r="13" spans="1:37" x14ac:dyDescent="0.25">
      <c r="A13" s="52" t="s">
        <v>19</v>
      </c>
      <c r="B13" s="23">
        <v>0</v>
      </c>
      <c r="C13" s="103">
        <f t="shared" si="4"/>
        <v>0</v>
      </c>
      <c r="D13" s="23">
        <v>0</v>
      </c>
      <c r="E13" s="103">
        <f t="shared" si="5"/>
        <v>0</v>
      </c>
      <c r="F13" s="23">
        <v>0</v>
      </c>
      <c r="G13" s="103">
        <f t="shared" si="6"/>
        <v>0</v>
      </c>
      <c r="H13" s="23">
        <v>0</v>
      </c>
      <c r="I13" s="103">
        <f t="shared" si="7"/>
        <v>0</v>
      </c>
      <c r="J13" s="23">
        <v>0</v>
      </c>
      <c r="K13" s="103">
        <f t="shared" si="8"/>
        <v>0</v>
      </c>
      <c r="L13" s="23">
        <v>0</v>
      </c>
      <c r="M13" s="103">
        <f t="shared" si="9"/>
        <v>0</v>
      </c>
      <c r="N13" s="23">
        <v>0</v>
      </c>
      <c r="O13" s="103">
        <f t="shared" si="10"/>
        <v>0</v>
      </c>
      <c r="P13" s="23">
        <v>0</v>
      </c>
      <c r="Q13" s="103">
        <f t="shared" si="11"/>
        <v>0</v>
      </c>
      <c r="R13" s="23">
        <v>0</v>
      </c>
      <c r="S13" s="103">
        <f t="shared" si="12"/>
        <v>0</v>
      </c>
      <c r="T13" s="23">
        <v>0</v>
      </c>
      <c r="U13" s="103">
        <f t="shared" si="13"/>
        <v>0</v>
      </c>
      <c r="V13" s="23">
        <v>0</v>
      </c>
      <c r="W13" s="103">
        <f t="shared" si="14"/>
        <v>0</v>
      </c>
      <c r="X13" s="7"/>
      <c r="Y13" s="23">
        <v>0</v>
      </c>
      <c r="Z13" s="103">
        <f t="shared" si="15"/>
        <v>0</v>
      </c>
      <c r="AA13" s="23">
        <v>0</v>
      </c>
      <c r="AB13" s="103">
        <f t="shared" si="16"/>
        <v>0</v>
      </c>
      <c r="AC13" s="23">
        <v>0</v>
      </c>
      <c r="AD13" s="103">
        <f t="shared" si="17"/>
        <v>0</v>
      </c>
      <c r="AE13" s="23">
        <v>0</v>
      </c>
      <c r="AF13" s="103">
        <f t="shared" si="18"/>
        <v>0</v>
      </c>
      <c r="AG13" s="23">
        <v>0</v>
      </c>
      <c r="AH13" s="103">
        <f t="shared" si="19"/>
        <v>0</v>
      </c>
      <c r="AJ13" s="33">
        <f t="shared" si="20"/>
        <v>0</v>
      </c>
      <c r="AK13" s="33">
        <f t="shared" si="21"/>
        <v>0</v>
      </c>
    </row>
    <row r="14" spans="1:37" x14ac:dyDescent="0.25">
      <c r="A14" s="52" t="s">
        <v>19</v>
      </c>
      <c r="B14" s="23">
        <v>0</v>
      </c>
      <c r="C14" s="103">
        <f t="shared" si="4"/>
        <v>0</v>
      </c>
      <c r="D14" s="23">
        <v>0</v>
      </c>
      <c r="E14" s="103">
        <f t="shared" si="5"/>
        <v>0</v>
      </c>
      <c r="F14" s="23">
        <v>0</v>
      </c>
      <c r="G14" s="103">
        <f t="shared" si="6"/>
        <v>0</v>
      </c>
      <c r="H14" s="23">
        <v>0</v>
      </c>
      <c r="I14" s="103">
        <f t="shared" si="7"/>
        <v>0</v>
      </c>
      <c r="J14" s="23">
        <v>0</v>
      </c>
      <c r="K14" s="103">
        <f t="shared" si="8"/>
        <v>0</v>
      </c>
      <c r="L14" s="23">
        <v>0</v>
      </c>
      <c r="M14" s="103">
        <f t="shared" si="9"/>
        <v>0</v>
      </c>
      <c r="N14" s="23">
        <v>0</v>
      </c>
      <c r="O14" s="103">
        <f t="shared" si="10"/>
        <v>0</v>
      </c>
      <c r="P14" s="23">
        <v>0</v>
      </c>
      <c r="Q14" s="103">
        <f t="shared" si="11"/>
        <v>0</v>
      </c>
      <c r="R14" s="23">
        <v>0</v>
      </c>
      <c r="S14" s="103">
        <f t="shared" si="12"/>
        <v>0</v>
      </c>
      <c r="T14" s="23">
        <v>0</v>
      </c>
      <c r="U14" s="103">
        <f t="shared" si="13"/>
        <v>0</v>
      </c>
      <c r="V14" s="23">
        <v>0</v>
      </c>
      <c r="W14" s="103">
        <f t="shared" si="14"/>
        <v>0</v>
      </c>
      <c r="X14" s="7"/>
      <c r="Y14" s="23">
        <v>0</v>
      </c>
      <c r="Z14" s="103">
        <f t="shared" si="15"/>
        <v>0</v>
      </c>
      <c r="AA14" s="23">
        <v>0</v>
      </c>
      <c r="AB14" s="103">
        <f t="shared" si="16"/>
        <v>0</v>
      </c>
      <c r="AC14" s="23">
        <v>0</v>
      </c>
      <c r="AD14" s="103">
        <f t="shared" si="17"/>
        <v>0</v>
      </c>
      <c r="AE14" s="23">
        <v>0</v>
      </c>
      <c r="AF14" s="103">
        <f t="shared" si="18"/>
        <v>0</v>
      </c>
      <c r="AG14" s="23">
        <v>0</v>
      </c>
      <c r="AH14" s="103">
        <f t="shared" si="19"/>
        <v>0</v>
      </c>
      <c r="AJ14" s="33">
        <f t="shared" si="20"/>
        <v>0</v>
      </c>
      <c r="AK14" s="33">
        <f t="shared" si="21"/>
        <v>0</v>
      </c>
    </row>
    <row r="15" spans="1:37" x14ac:dyDescent="0.25">
      <c r="A15" s="52" t="s">
        <v>19</v>
      </c>
      <c r="B15" s="23">
        <v>0</v>
      </c>
      <c r="C15" s="103">
        <f t="shared" si="4"/>
        <v>0</v>
      </c>
      <c r="D15" s="23">
        <v>0</v>
      </c>
      <c r="E15" s="103">
        <f t="shared" si="5"/>
        <v>0</v>
      </c>
      <c r="F15" s="23">
        <v>0</v>
      </c>
      <c r="G15" s="103">
        <f t="shared" si="6"/>
        <v>0</v>
      </c>
      <c r="H15" s="23">
        <v>0</v>
      </c>
      <c r="I15" s="103">
        <f t="shared" si="7"/>
        <v>0</v>
      </c>
      <c r="J15" s="23">
        <v>0</v>
      </c>
      <c r="K15" s="103">
        <f t="shared" si="8"/>
        <v>0</v>
      </c>
      <c r="L15" s="23">
        <v>0</v>
      </c>
      <c r="M15" s="103">
        <f t="shared" si="9"/>
        <v>0</v>
      </c>
      <c r="N15" s="23">
        <v>0</v>
      </c>
      <c r="O15" s="103">
        <f t="shared" si="10"/>
        <v>0</v>
      </c>
      <c r="P15" s="23">
        <v>0</v>
      </c>
      <c r="Q15" s="103">
        <f t="shared" si="11"/>
        <v>0</v>
      </c>
      <c r="R15" s="23">
        <v>0</v>
      </c>
      <c r="S15" s="103">
        <f t="shared" si="12"/>
        <v>0</v>
      </c>
      <c r="T15" s="23">
        <v>0</v>
      </c>
      <c r="U15" s="103">
        <f t="shared" si="13"/>
        <v>0</v>
      </c>
      <c r="V15" s="23">
        <v>0</v>
      </c>
      <c r="W15" s="103">
        <f t="shared" si="14"/>
        <v>0</v>
      </c>
      <c r="X15" s="7"/>
      <c r="Y15" s="23">
        <v>0</v>
      </c>
      <c r="Z15" s="103">
        <f t="shared" si="15"/>
        <v>0</v>
      </c>
      <c r="AA15" s="23">
        <v>0</v>
      </c>
      <c r="AB15" s="103">
        <f t="shared" si="16"/>
        <v>0</v>
      </c>
      <c r="AC15" s="23">
        <v>0</v>
      </c>
      <c r="AD15" s="103">
        <f t="shared" si="17"/>
        <v>0</v>
      </c>
      <c r="AE15" s="23">
        <v>0</v>
      </c>
      <c r="AF15" s="103">
        <f t="shared" si="18"/>
        <v>0</v>
      </c>
      <c r="AG15" s="23">
        <v>0</v>
      </c>
      <c r="AH15" s="103">
        <f t="shared" si="19"/>
        <v>0</v>
      </c>
      <c r="AJ15" s="33">
        <f t="shared" si="20"/>
        <v>0</v>
      </c>
      <c r="AK15" s="33">
        <f t="shared" si="21"/>
        <v>0</v>
      </c>
    </row>
    <row r="16" spans="1:37" x14ac:dyDescent="0.25">
      <c r="A16" s="52" t="s">
        <v>19</v>
      </c>
      <c r="B16" s="23">
        <v>0</v>
      </c>
      <c r="C16" s="103">
        <f t="shared" si="4"/>
        <v>0</v>
      </c>
      <c r="D16" s="23">
        <v>0</v>
      </c>
      <c r="E16" s="103">
        <f t="shared" si="5"/>
        <v>0</v>
      </c>
      <c r="F16" s="23">
        <v>0</v>
      </c>
      <c r="G16" s="103">
        <f t="shared" si="6"/>
        <v>0</v>
      </c>
      <c r="H16" s="23">
        <v>0</v>
      </c>
      <c r="I16" s="103">
        <f t="shared" si="7"/>
        <v>0</v>
      </c>
      <c r="J16" s="23">
        <v>0</v>
      </c>
      <c r="K16" s="103">
        <f t="shared" si="8"/>
        <v>0</v>
      </c>
      <c r="L16" s="23">
        <v>0</v>
      </c>
      <c r="M16" s="103">
        <f t="shared" si="9"/>
        <v>0</v>
      </c>
      <c r="N16" s="23">
        <v>0</v>
      </c>
      <c r="O16" s="103">
        <f t="shared" si="10"/>
        <v>0</v>
      </c>
      <c r="P16" s="23">
        <v>0</v>
      </c>
      <c r="Q16" s="103">
        <f t="shared" si="11"/>
        <v>0</v>
      </c>
      <c r="R16" s="23">
        <v>0</v>
      </c>
      <c r="S16" s="103">
        <f t="shared" si="12"/>
        <v>0</v>
      </c>
      <c r="T16" s="23">
        <v>0</v>
      </c>
      <c r="U16" s="103">
        <f t="shared" si="13"/>
        <v>0</v>
      </c>
      <c r="V16" s="23">
        <v>0</v>
      </c>
      <c r="W16" s="103">
        <f t="shared" si="14"/>
        <v>0</v>
      </c>
      <c r="X16" s="7"/>
      <c r="Y16" s="23">
        <v>0</v>
      </c>
      <c r="Z16" s="103">
        <f t="shared" si="15"/>
        <v>0</v>
      </c>
      <c r="AA16" s="23">
        <v>0</v>
      </c>
      <c r="AB16" s="103">
        <f t="shared" si="16"/>
        <v>0</v>
      </c>
      <c r="AC16" s="23">
        <v>0</v>
      </c>
      <c r="AD16" s="103">
        <f t="shared" si="17"/>
        <v>0</v>
      </c>
      <c r="AE16" s="23">
        <v>0</v>
      </c>
      <c r="AF16" s="103">
        <f t="shared" si="18"/>
        <v>0</v>
      </c>
      <c r="AG16" s="23">
        <v>0</v>
      </c>
      <c r="AH16" s="103">
        <f t="shared" si="19"/>
        <v>0</v>
      </c>
      <c r="AJ16" s="33">
        <f t="shared" si="20"/>
        <v>0</v>
      </c>
      <c r="AK16" s="33">
        <f t="shared" si="21"/>
        <v>0</v>
      </c>
    </row>
    <row r="17" spans="1:37" x14ac:dyDescent="0.25">
      <c r="A17" s="52" t="s">
        <v>19</v>
      </c>
      <c r="B17" s="23">
        <v>0</v>
      </c>
      <c r="C17" s="103">
        <f t="shared" si="4"/>
        <v>0</v>
      </c>
      <c r="D17" s="23">
        <v>0</v>
      </c>
      <c r="E17" s="103">
        <f t="shared" si="5"/>
        <v>0</v>
      </c>
      <c r="F17" s="23">
        <v>0</v>
      </c>
      <c r="G17" s="103">
        <f t="shared" si="6"/>
        <v>0</v>
      </c>
      <c r="H17" s="23">
        <v>0</v>
      </c>
      <c r="I17" s="103">
        <f t="shared" si="7"/>
        <v>0</v>
      </c>
      <c r="J17" s="23">
        <v>0</v>
      </c>
      <c r="K17" s="103">
        <f t="shared" si="8"/>
        <v>0</v>
      </c>
      <c r="L17" s="23">
        <v>0</v>
      </c>
      <c r="M17" s="103">
        <f t="shared" si="9"/>
        <v>0</v>
      </c>
      <c r="N17" s="23">
        <v>0</v>
      </c>
      <c r="O17" s="103">
        <f t="shared" si="10"/>
        <v>0</v>
      </c>
      <c r="P17" s="23">
        <v>0</v>
      </c>
      <c r="Q17" s="103">
        <f t="shared" si="11"/>
        <v>0</v>
      </c>
      <c r="R17" s="23">
        <v>0</v>
      </c>
      <c r="S17" s="103">
        <f t="shared" si="12"/>
        <v>0</v>
      </c>
      <c r="T17" s="23">
        <v>0</v>
      </c>
      <c r="U17" s="103">
        <f t="shared" si="13"/>
        <v>0</v>
      </c>
      <c r="V17" s="23">
        <v>0</v>
      </c>
      <c r="W17" s="103">
        <f t="shared" si="14"/>
        <v>0</v>
      </c>
      <c r="X17" s="7"/>
      <c r="Y17" s="23">
        <v>0</v>
      </c>
      <c r="Z17" s="103">
        <f t="shared" si="15"/>
        <v>0</v>
      </c>
      <c r="AA17" s="23">
        <v>0</v>
      </c>
      <c r="AB17" s="103">
        <f t="shared" si="16"/>
        <v>0</v>
      </c>
      <c r="AC17" s="23">
        <v>0</v>
      </c>
      <c r="AD17" s="103">
        <f t="shared" si="17"/>
        <v>0</v>
      </c>
      <c r="AE17" s="23">
        <v>0</v>
      </c>
      <c r="AF17" s="103">
        <f t="shared" si="18"/>
        <v>0</v>
      </c>
      <c r="AG17" s="23">
        <v>0</v>
      </c>
      <c r="AH17" s="103">
        <f t="shared" si="19"/>
        <v>0</v>
      </c>
      <c r="AJ17" s="33">
        <f t="shared" si="20"/>
        <v>0</v>
      </c>
      <c r="AK17" s="33">
        <f t="shared" si="21"/>
        <v>0</v>
      </c>
    </row>
    <row r="18" spans="1:37" x14ac:dyDescent="0.25">
      <c r="A18" s="52" t="s">
        <v>19</v>
      </c>
      <c r="B18" s="23">
        <v>0</v>
      </c>
      <c r="C18" s="103">
        <f t="shared" si="4"/>
        <v>0</v>
      </c>
      <c r="D18" s="23">
        <v>0</v>
      </c>
      <c r="E18" s="103">
        <f t="shared" si="5"/>
        <v>0</v>
      </c>
      <c r="F18" s="23">
        <v>0</v>
      </c>
      <c r="G18" s="103">
        <f t="shared" si="6"/>
        <v>0</v>
      </c>
      <c r="H18" s="23">
        <v>0</v>
      </c>
      <c r="I18" s="103">
        <f t="shared" si="7"/>
        <v>0</v>
      </c>
      <c r="J18" s="23">
        <v>0</v>
      </c>
      <c r="K18" s="103">
        <f t="shared" si="8"/>
        <v>0</v>
      </c>
      <c r="L18" s="23">
        <v>0</v>
      </c>
      <c r="M18" s="103">
        <f t="shared" si="9"/>
        <v>0</v>
      </c>
      <c r="N18" s="23">
        <v>0</v>
      </c>
      <c r="O18" s="103">
        <f t="shared" si="10"/>
        <v>0</v>
      </c>
      <c r="P18" s="23">
        <v>0</v>
      </c>
      <c r="Q18" s="103">
        <f t="shared" si="11"/>
        <v>0</v>
      </c>
      <c r="R18" s="23">
        <v>0</v>
      </c>
      <c r="S18" s="103">
        <f t="shared" si="12"/>
        <v>0</v>
      </c>
      <c r="T18" s="23">
        <v>0</v>
      </c>
      <c r="U18" s="103">
        <f t="shared" si="13"/>
        <v>0</v>
      </c>
      <c r="V18" s="23">
        <v>0</v>
      </c>
      <c r="W18" s="103">
        <f t="shared" si="14"/>
        <v>0</v>
      </c>
      <c r="X18" s="7"/>
      <c r="Y18" s="23">
        <v>0</v>
      </c>
      <c r="Z18" s="103">
        <f t="shared" si="15"/>
        <v>0</v>
      </c>
      <c r="AA18" s="23">
        <v>0</v>
      </c>
      <c r="AB18" s="103">
        <f t="shared" si="16"/>
        <v>0</v>
      </c>
      <c r="AC18" s="23">
        <v>0</v>
      </c>
      <c r="AD18" s="103">
        <f t="shared" si="17"/>
        <v>0</v>
      </c>
      <c r="AE18" s="23">
        <v>0</v>
      </c>
      <c r="AF18" s="103">
        <f t="shared" si="18"/>
        <v>0</v>
      </c>
      <c r="AG18" s="23">
        <v>0</v>
      </c>
      <c r="AH18" s="103">
        <f t="shared" si="19"/>
        <v>0</v>
      </c>
      <c r="AJ18" s="33">
        <f t="shared" si="20"/>
        <v>0</v>
      </c>
      <c r="AK18" s="33">
        <f t="shared" si="21"/>
        <v>0</v>
      </c>
    </row>
    <row r="19" spans="1:37" x14ac:dyDescent="0.25">
      <c r="A19" s="52" t="s">
        <v>19</v>
      </c>
      <c r="B19" s="23">
        <v>0</v>
      </c>
      <c r="C19" s="103">
        <f t="shared" si="4"/>
        <v>0</v>
      </c>
      <c r="D19" s="23">
        <v>0</v>
      </c>
      <c r="E19" s="103">
        <f t="shared" si="5"/>
        <v>0</v>
      </c>
      <c r="F19" s="23">
        <v>0</v>
      </c>
      <c r="G19" s="103">
        <f t="shared" si="6"/>
        <v>0</v>
      </c>
      <c r="H19" s="23">
        <v>0</v>
      </c>
      <c r="I19" s="103">
        <f t="shared" si="7"/>
        <v>0</v>
      </c>
      <c r="J19" s="23">
        <v>0</v>
      </c>
      <c r="K19" s="103">
        <f t="shared" si="8"/>
        <v>0</v>
      </c>
      <c r="L19" s="23">
        <v>0</v>
      </c>
      <c r="M19" s="103">
        <f t="shared" si="9"/>
        <v>0</v>
      </c>
      <c r="N19" s="23">
        <v>0</v>
      </c>
      <c r="O19" s="103">
        <f t="shared" si="10"/>
        <v>0</v>
      </c>
      <c r="P19" s="23">
        <v>0</v>
      </c>
      <c r="Q19" s="103">
        <f t="shared" si="11"/>
        <v>0</v>
      </c>
      <c r="R19" s="23">
        <v>0</v>
      </c>
      <c r="S19" s="103">
        <f t="shared" si="12"/>
        <v>0</v>
      </c>
      <c r="T19" s="23">
        <v>0</v>
      </c>
      <c r="U19" s="103">
        <f t="shared" si="13"/>
        <v>0</v>
      </c>
      <c r="V19" s="23">
        <v>0</v>
      </c>
      <c r="W19" s="103">
        <f t="shared" si="14"/>
        <v>0</v>
      </c>
      <c r="X19" s="7"/>
      <c r="Y19" s="23">
        <v>0</v>
      </c>
      <c r="Z19" s="103">
        <f t="shared" si="15"/>
        <v>0</v>
      </c>
      <c r="AA19" s="23">
        <v>0</v>
      </c>
      <c r="AB19" s="103">
        <f t="shared" si="16"/>
        <v>0</v>
      </c>
      <c r="AC19" s="23">
        <v>0</v>
      </c>
      <c r="AD19" s="103">
        <f t="shared" si="17"/>
        <v>0</v>
      </c>
      <c r="AE19" s="23">
        <v>0</v>
      </c>
      <c r="AF19" s="103">
        <f t="shared" si="18"/>
        <v>0</v>
      </c>
      <c r="AG19" s="23">
        <v>0</v>
      </c>
      <c r="AH19" s="103">
        <f t="shared" si="19"/>
        <v>0</v>
      </c>
      <c r="AJ19" s="33">
        <f t="shared" si="20"/>
        <v>0</v>
      </c>
      <c r="AK19" s="33">
        <f t="shared" si="21"/>
        <v>0</v>
      </c>
    </row>
    <row r="20" spans="1:37" x14ac:dyDescent="0.25">
      <c r="A20" s="52" t="s">
        <v>19</v>
      </c>
      <c r="B20" s="23">
        <v>0</v>
      </c>
      <c r="C20" s="103">
        <f t="shared" si="4"/>
        <v>0</v>
      </c>
      <c r="D20" s="23">
        <v>0</v>
      </c>
      <c r="E20" s="103">
        <f t="shared" si="5"/>
        <v>0</v>
      </c>
      <c r="F20" s="23">
        <v>0</v>
      </c>
      <c r="G20" s="103">
        <f t="shared" si="6"/>
        <v>0</v>
      </c>
      <c r="H20" s="23">
        <v>0</v>
      </c>
      <c r="I20" s="103">
        <f t="shared" si="7"/>
        <v>0</v>
      </c>
      <c r="J20" s="23">
        <v>0</v>
      </c>
      <c r="K20" s="103">
        <f t="shared" si="8"/>
        <v>0</v>
      </c>
      <c r="L20" s="23">
        <v>0</v>
      </c>
      <c r="M20" s="103">
        <f t="shared" si="9"/>
        <v>0</v>
      </c>
      <c r="N20" s="23">
        <v>0</v>
      </c>
      <c r="O20" s="103">
        <f t="shared" si="10"/>
        <v>0</v>
      </c>
      <c r="P20" s="23">
        <v>0</v>
      </c>
      <c r="Q20" s="103">
        <f t="shared" si="11"/>
        <v>0</v>
      </c>
      <c r="R20" s="23">
        <v>0</v>
      </c>
      <c r="S20" s="103">
        <f t="shared" si="12"/>
        <v>0</v>
      </c>
      <c r="T20" s="23">
        <v>0</v>
      </c>
      <c r="U20" s="103">
        <f t="shared" si="13"/>
        <v>0</v>
      </c>
      <c r="V20" s="23">
        <v>0</v>
      </c>
      <c r="W20" s="103">
        <f t="shared" si="14"/>
        <v>0</v>
      </c>
      <c r="X20" s="7"/>
      <c r="Y20" s="23">
        <v>0</v>
      </c>
      <c r="Z20" s="103">
        <f t="shared" si="15"/>
        <v>0</v>
      </c>
      <c r="AA20" s="23">
        <v>0</v>
      </c>
      <c r="AB20" s="103">
        <f t="shared" si="16"/>
        <v>0</v>
      </c>
      <c r="AC20" s="23">
        <v>0</v>
      </c>
      <c r="AD20" s="103">
        <f t="shared" si="17"/>
        <v>0</v>
      </c>
      <c r="AE20" s="23">
        <v>0</v>
      </c>
      <c r="AF20" s="103">
        <f t="shared" si="18"/>
        <v>0</v>
      </c>
      <c r="AG20" s="23">
        <v>0</v>
      </c>
      <c r="AH20" s="103">
        <f t="shared" si="19"/>
        <v>0</v>
      </c>
      <c r="AJ20" s="33">
        <f t="shared" si="20"/>
        <v>0</v>
      </c>
      <c r="AK20" s="33">
        <f t="shared" si="21"/>
        <v>0</v>
      </c>
    </row>
    <row r="21" spans="1:37" x14ac:dyDescent="0.25">
      <c r="A21" s="52" t="s">
        <v>19</v>
      </c>
      <c r="B21" s="23">
        <v>0</v>
      </c>
      <c r="C21" s="103">
        <f t="shared" si="4"/>
        <v>0</v>
      </c>
      <c r="D21" s="23">
        <v>0</v>
      </c>
      <c r="E21" s="103">
        <f t="shared" si="5"/>
        <v>0</v>
      </c>
      <c r="F21" s="23">
        <v>0</v>
      </c>
      <c r="G21" s="103">
        <f t="shared" si="6"/>
        <v>0</v>
      </c>
      <c r="H21" s="23">
        <v>0</v>
      </c>
      <c r="I21" s="103">
        <f t="shared" si="7"/>
        <v>0</v>
      </c>
      <c r="J21" s="23">
        <v>0</v>
      </c>
      <c r="K21" s="103">
        <f t="shared" si="8"/>
        <v>0</v>
      </c>
      <c r="L21" s="23">
        <v>0</v>
      </c>
      <c r="M21" s="103">
        <f t="shared" si="9"/>
        <v>0</v>
      </c>
      <c r="N21" s="23">
        <v>0</v>
      </c>
      <c r="O21" s="103">
        <f t="shared" si="10"/>
        <v>0</v>
      </c>
      <c r="P21" s="23">
        <v>0</v>
      </c>
      <c r="Q21" s="103">
        <f t="shared" si="11"/>
        <v>0</v>
      </c>
      <c r="R21" s="23">
        <v>0</v>
      </c>
      <c r="S21" s="103">
        <f t="shared" si="12"/>
        <v>0</v>
      </c>
      <c r="T21" s="23">
        <v>0</v>
      </c>
      <c r="U21" s="103">
        <f t="shared" si="13"/>
        <v>0</v>
      </c>
      <c r="V21" s="23">
        <v>0</v>
      </c>
      <c r="W21" s="103">
        <f t="shared" si="14"/>
        <v>0</v>
      </c>
      <c r="X21" s="7"/>
      <c r="Y21" s="23">
        <v>0</v>
      </c>
      <c r="Z21" s="103">
        <f t="shared" si="15"/>
        <v>0</v>
      </c>
      <c r="AA21" s="23">
        <v>0</v>
      </c>
      <c r="AB21" s="103">
        <f t="shared" si="16"/>
        <v>0</v>
      </c>
      <c r="AC21" s="23">
        <v>0</v>
      </c>
      <c r="AD21" s="103">
        <f t="shared" si="17"/>
        <v>0</v>
      </c>
      <c r="AE21" s="23">
        <v>0</v>
      </c>
      <c r="AF21" s="103">
        <f t="shared" si="18"/>
        <v>0</v>
      </c>
      <c r="AG21" s="23">
        <v>0</v>
      </c>
      <c r="AH21" s="103">
        <f t="shared" si="19"/>
        <v>0</v>
      </c>
      <c r="AJ21" s="33">
        <f t="shared" si="20"/>
        <v>0</v>
      </c>
      <c r="AK21" s="33">
        <f t="shared" si="21"/>
        <v>0</v>
      </c>
    </row>
    <row r="22" spans="1:37" x14ac:dyDescent="0.25">
      <c r="A22" s="52" t="s">
        <v>19</v>
      </c>
      <c r="B22" s="23">
        <v>0</v>
      </c>
      <c r="C22" s="103">
        <f t="shared" si="4"/>
        <v>0</v>
      </c>
      <c r="D22" s="23">
        <v>0</v>
      </c>
      <c r="E22" s="103">
        <f t="shared" si="5"/>
        <v>0</v>
      </c>
      <c r="F22" s="23">
        <v>0</v>
      </c>
      <c r="G22" s="103">
        <f t="shared" si="6"/>
        <v>0</v>
      </c>
      <c r="H22" s="23">
        <v>0</v>
      </c>
      <c r="I22" s="103">
        <f t="shared" si="7"/>
        <v>0</v>
      </c>
      <c r="J22" s="23">
        <v>0</v>
      </c>
      <c r="K22" s="103">
        <f t="shared" si="8"/>
        <v>0</v>
      </c>
      <c r="L22" s="23">
        <v>0</v>
      </c>
      <c r="M22" s="103">
        <f t="shared" si="9"/>
        <v>0</v>
      </c>
      <c r="N22" s="23">
        <v>0</v>
      </c>
      <c r="O22" s="103">
        <f t="shared" si="10"/>
        <v>0</v>
      </c>
      <c r="P22" s="23">
        <v>0</v>
      </c>
      <c r="Q22" s="103">
        <f t="shared" si="11"/>
        <v>0</v>
      </c>
      <c r="R22" s="23">
        <v>0</v>
      </c>
      <c r="S22" s="103">
        <f t="shared" si="12"/>
        <v>0</v>
      </c>
      <c r="T22" s="23">
        <v>0</v>
      </c>
      <c r="U22" s="103">
        <f t="shared" si="13"/>
        <v>0</v>
      </c>
      <c r="V22" s="23">
        <v>0</v>
      </c>
      <c r="W22" s="103">
        <f t="shared" si="14"/>
        <v>0</v>
      </c>
      <c r="X22" s="7"/>
      <c r="Y22" s="23">
        <v>0</v>
      </c>
      <c r="Z22" s="103">
        <f t="shared" si="15"/>
        <v>0</v>
      </c>
      <c r="AA22" s="23">
        <v>0</v>
      </c>
      <c r="AB22" s="103">
        <f t="shared" si="16"/>
        <v>0</v>
      </c>
      <c r="AC22" s="23">
        <v>0</v>
      </c>
      <c r="AD22" s="103">
        <f t="shared" si="17"/>
        <v>0</v>
      </c>
      <c r="AE22" s="23">
        <v>0</v>
      </c>
      <c r="AF22" s="103">
        <f t="shared" si="18"/>
        <v>0</v>
      </c>
      <c r="AG22" s="23">
        <v>0</v>
      </c>
      <c r="AH22" s="103">
        <f t="shared" si="19"/>
        <v>0</v>
      </c>
      <c r="AJ22" s="33">
        <f t="shared" si="20"/>
        <v>0</v>
      </c>
      <c r="AK22" s="33">
        <f t="shared" si="21"/>
        <v>0</v>
      </c>
    </row>
    <row r="23" spans="1:37" x14ac:dyDescent="0.25">
      <c r="A23" s="52" t="s">
        <v>19</v>
      </c>
      <c r="B23" s="23">
        <v>0</v>
      </c>
      <c r="C23" s="103">
        <f t="shared" si="4"/>
        <v>0</v>
      </c>
      <c r="D23" s="23">
        <v>0</v>
      </c>
      <c r="E23" s="103">
        <f t="shared" si="5"/>
        <v>0</v>
      </c>
      <c r="F23" s="23">
        <v>0</v>
      </c>
      <c r="G23" s="103">
        <f t="shared" si="6"/>
        <v>0</v>
      </c>
      <c r="H23" s="23">
        <v>0</v>
      </c>
      <c r="I23" s="103">
        <f t="shared" si="7"/>
        <v>0</v>
      </c>
      <c r="J23" s="23">
        <v>0</v>
      </c>
      <c r="K23" s="103">
        <f t="shared" si="8"/>
        <v>0</v>
      </c>
      <c r="L23" s="23">
        <v>0</v>
      </c>
      <c r="M23" s="103">
        <f t="shared" si="9"/>
        <v>0</v>
      </c>
      <c r="N23" s="23">
        <v>0</v>
      </c>
      <c r="O23" s="103">
        <f t="shared" si="10"/>
        <v>0</v>
      </c>
      <c r="P23" s="23">
        <v>0</v>
      </c>
      <c r="Q23" s="103">
        <f t="shared" si="11"/>
        <v>0</v>
      </c>
      <c r="R23" s="23">
        <v>0</v>
      </c>
      <c r="S23" s="103">
        <f t="shared" si="12"/>
        <v>0</v>
      </c>
      <c r="T23" s="23">
        <v>0</v>
      </c>
      <c r="U23" s="103">
        <f t="shared" si="13"/>
        <v>0</v>
      </c>
      <c r="V23" s="23">
        <v>0</v>
      </c>
      <c r="W23" s="103">
        <f t="shared" si="14"/>
        <v>0</v>
      </c>
      <c r="X23" s="7"/>
      <c r="Y23" s="23">
        <v>0</v>
      </c>
      <c r="Z23" s="103">
        <f t="shared" si="15"/>
        <v>0</v>
      </c>
      <c r="AA23" s="23">
        <v>0</v>
      </c>
      <c r="AB23" s="103">
        <f t="shared" si="16"/>
        <v>0</v>
      </c>
      <c r="AC23" s="23">
        <v>0</v>
      </c>
      <c r="AD23" s="103">
        <f t="shared" si="17"/>
        <v>0</v>
      </c>
      <c r="AE23" s="23">
        <v>0</v>
      </c>
      <c r="AF23" s="103">
        <f t="shared" si="18"/>
        <v>0</v>
      </c>
      <c r="AG23" s="23">
        <v>0</v>
      </c>
      <c r="AH23" s="103">
        <f t="shared" si="19"/>
        <v>0</v>
      </c>
      <c r="AJ23" s="33">
        <f t="shared" si="20"/>
        <v>0</v>
      </c>
      <c r="AK23" s="33">
        <f t="shared" si="21"/>
        <v>0</v>
      </c>
    </row>
    <row r="24" spans="1:37" x14ac:dyDescent="0.25">
      <c r="A24" s="52" t="s">
        <v>19</v>
      </c>
      <c r="B24" s="23">
        <v>0</v>
      </c>
      <c r="C24" s="103">
        <f t="shared" si="4"/>
        <v>0</v>
      </c>
      <c r="D24" s="23">
        <v>0</v>
      </c>
      <c r="E24" s="103">
        <f t="shared" si="5"/>
        <v>0</v>
      </c>
      <c r="F24" s="23">
        <v>0</v>
      </c>
      <c r="G24" s="103">
        <f t="shared" si="6"/>
        <v>0</v>
      </c>
      <c r="H24" s="23">
        <v>0</v>
      </c>
      <c r="I24" s="103">
        <f t="shared" si="7"/>
        <v>0</v>
      </c>
      <c r="J24" s="23">
        <v>0</v>
      </c>
      <c r="K24" s="103">
        <f t="shared" si="8"/>
        <v>0</v>
      </c>
      <c r="L24" s="23">
        <v>0</v>
      </c>
      <c r="M24" s="103">
        <f t="shared" si="9"/>
        <v>0</v>
      </c>
      <c r="N24" s="23">
        <v>0</v>
      </c>
      <c r="O24" s="103">
        <f t="shared" si="10"/>
        <v>0</v>
      </c>
      <c r="P24" s="23">
        <v>0</v>
      </c>
      <c r="Q24" s="103">
        <f t="shared" si="11"/>
        <v>0</v>
      </c>
      <c r="R24" s="23">
        <v>0</v>
      </c>
      <c r="S24" s="103">
        <f t="shared" si="12"/>
        <v>0</v>
      </c>
      <c r="T24" s="23">
        <v>0</v>
      </c>
      <c r="U24" s="103">
        <f t="shared" si="13"/>
        <v>0</v>
      </c>
      <c r="V24" s="23">
        <v>0</v>
      </c>
      <c r="W24" s="103">
        <f t="shared" si="14"/>
        <v>0</v>
      </c>
      <c r="X24" s="7"/>
      <c r="Y24" s="23">
        <v>0</v>
      </c>
      <c r="Z24" s="103">
        <f t="shared" si="15"/>
        <v>0</v>
      </c>
      <c r="AA24" s="23">
        <v>0</v>
      </c>
      <c r="AB24" s="103">
        <f t="shared" si="16"/>
        <v>0</v>
      </c>
      <c r="AC24" s="23">
        <v>0</v>
      </c>
      <c r="AD24" s="103">
        <f t="shared" si="17"/>
        <v>0</v>
      </c>
      <c r="AE24" s="23">
        <v>0</v>
      </c>
      <c r="AF24" s="103">
        <f t="shared" si="18"/>
        <v>0</v>
      </c>
      <c r="AG24" s="23">
        <v>0</v>
      </c>
      <c r="AH24" s="103">
        <f t="shared" si="19"/>
        <v>0</v>
      </c>
      <c r="AJ24" s="33">
        <f t="shared" si="20"/>
        <v>0</v>
      </c>
      <c r="AK24" s="33">
        <f t="shared" si="21"/>
        <v>0</v>
      </c>
    </row>
    <row r="25" spans="1:37" x14ac:dyDescent="0.25">
      <c r="A25" s="52" t="s">
        <v>19</v>
      </c>
      <c r="B25" s="23">
        <v>0</v>
      </c>
      <c r="C25" s="103">
        <f t="shared" si="4"/>
        <v>0</v>
      </c>
      <c r="D25" s="23">
        <v>0</v>
      </c>
      <c r="E25" s="103">
        <f t="shared" si="5"/>
        <v>0</v>
      </c>
      <c r="F25" s="23">
        <v>0</v>
      </c>
      <c r="G25" s="103">
        <f t="shared" si="6"/>
        <v>0</v>
      </c>
      <c r="H25" s="23">
        <v>0</v>
      </c>
      <c r="I25" s="103">
        <f t="shared" si="7"/>
        <v>0</v>
      </c>
      <c r="J25" s="23">
        <v>0</v>
      </c>
      <c r="K25" s="103">
        <f t="shared" si="8"/>
        <v>0</v>
      </c>
      <c r="L25" s="23">
        <v>0</v>
      </c>
      <c r="M25" s="103">
        <f t="shared" si="9"/>
        <v>0</v>
      </c>
      <c r="N25" s="23">
        <v>0</v>
      </c>
      <c r="O25" s="103">
        <f t="shared" si="10"/>
        <v>0</v>
      </c>
      <c r="P25" s="23">
        <v>0</v>
      </c>
      <c r="Q25" s="103">
        <f t="shared" si="11"/>
        <v>0</v>
      </c>
      <c r="R25" s="23">
        <v>0</v>
      </c>
      <c r="S25" s="103">
        <f t="shared" si="12"/>
        <v>0</v>
      </c>
      <c r="T25" s="23">
        <v>0</v>
      </c>
      <c r="U25" s="103">
        <f t="shared" si="13"/>
        <v>0</v>
      </c>
      <c r="V25" s="23">
        <v>0</v>
      </c>
      <c r="W25" s="103">
        <f t="shared" si="14"/>
        <v>0</v>
      </c>
      <c r="X25" s="7"/>
      <c r="Y25" s="23">
        <v>0</v>
      </c>
      <c r="Z25" s="103">
        <f t="shared" si="15"/>
        <v>0</v>
      </c>
      <c r="AA25" s="23">
        <v>0</v>
      </c>
      <c r="AB25" s="103">
        <f t="shared" si="16"/>
        <v>0</v>
      </c>
      <c r="AC25" s="23">
        <v>0</v>
      </c>
      <c r="AD25" s="103">
        <f t="shared" si="17"/>
        <v>0</v>
      </c>
      <c r="AE25" s="23">
        <v>0</v>
      </c>
      <c r="AF25" s="103">
        <f t="shared" si="18"/>
        <v>0</v>
      </c>
      <c r="AG25" s="23">
        <v>0</v>
      </c>
      <c r="AH25" s="103">
        <f t="shared" si="19"/>
        <v>0</v>
      </c>
      <c r="AJ25" s="33">
        <f t="shared" si="20"/>
        <v>0</v>
      </c>
      <c r="AK25" s="33">
        <f t="shared" si="21"/>
        <v>0</v>
      </c>
    </row>
    <row r="26" spans="1:37" x14ac:dyDescent="0.25">
      <c r="A26" s="52" t="s">
        <v>19</v>
      </c>
      <c r="B26" s="23">
        <v>0</v>
      </c>
      <c r="C26" s="103">
        <f t="shared" si="4"/>
        <v>0</v>
      </c>
      <c r="D26" s="23">
        <v>0</v>
      </c>
      <c r="E26" s="103">
        <f t="shared" si="5"/>
        <v>0</v>
      </c>
      <c r="F26" s="23">
        <v>0</v>
      </c>
      <c r="G26" s="103">
        <f t="shared" si="6"/>
        <v>0</v>
      </c>
      <c r="H26" s="23">
        <v>0</v>
      </c>
      <c r="I26" s="103">
        <f t="shared" si="7"/>
        <v>0</v>
      </c>
      <c r="J26" s="23">
        <v>0</v>
      </c>
      <c r="K26" s="103">
        <f t="shared" si="8"/>
        <v>0</v>
      </c>
      <c r="L26" s="23">
        <v>0</v>
      </c>
      <c r="M26" s="103">
        <f t="shared" si="9"/>
        <v>0</v>
      </c>
      <c r="N26" s="23">
        <v>0</v>
      </c>
      <c r="O26" s="103">
        <f t="shared" si="10"/>
        <v>0</v>
      </c>
      <c r="P26" s="23">
        <v>0</v>
      </c>
      <c r="Q26" s="103">
        <f t="shared" si="11"/>
        <v>0</v>
      </c>
      <c r="R26" s="23">
        <v>0</v>
      </c>
      <c r="S26" s="103">
        <f t="shared" si="12"/>
        <v>0</v>
      </c>
      <c r="T26" s="23">
        <v>0</v>
      </c>
      <c r="U26" s="103">
        <f t="shared" si="13"/>
        <v>0</v>
      </c>
      <c r="V26" s="23">
        <v>0</v>
      </c>
      <c r="W26" s="103">
        <f t="shared" si="14"/>
        <v>0</v>
      </c>
      <c r="X26" s="7"/>
      <c r="Y26" s="23">
        <v>0</v>
      </c>
      <c r="Z26" s="103">
        <f t="shared" si="15"/>
        <v>0</v>
      </c>
      <c r="AA26" s="23">
        <v>0</v>
      </c>
      <c r="AB26" s="103">
        <f t="shared" si="16"/>
        <v>0</v>
      </c>
      <c r="AC26" s="23">
        <v>0</v>
      </c>
      <c r="AD26" s="103">
        <f t="shared" si="17"/>
        <v>0</v>
      </c>
      <c r="AE26" s="23">
        <v>0</v>
      </c>
      <c r="AF26" s="103">
        <f t="shared" si="18"/>
        <v>0</v>
      </c>
      <c r="AG26" s="23">
        <v>0</v>
      </c>
      <c r="AH26" s="103">
        <f t="shared" si="19"/>
        <v>0</v>
      </c>
      <c r="AJ26" s="33">
        <f t="shared" si="20"/>
        <v>0</v>
      </c>
      <c r="AK26" s="33">
        <f t="shared" si="21"/>
        <v>0</v>
      </c>
    </row>
    <row r="27" spans="1:37" x14ac:dyDescent="0.25">
      <c r="A27" s="52" t="s">
        <v>19</v>
      </c>
      <c r="B27" s="23">
        <v>0</v>
      </c>
      <c r="C27" s="103">
        <f t="shared" si="4"/>
        <v>0</v>
      </c>
      <c r="D27" s="23">
        <v>0</v>
      </c>
      <c r="E27" s="103">
        <f t="shared" si="5"/>
        <v>0</v>
      </c>
      <c r="F27" s="23">
        <v>0</v>
      </c>
      <c r="G27" s="103">
        <f t="shared" si="6"/>
        <v>0</v>
      </c>
      <c r="H27" s="23">
        <v>0</v>
      </c>
      <c r="I27" s="103">
        <f t="shared" si="7"/>
        <v>0</v>
      </c>
      <c r="J27" s="23">
        <v>0</v>
      </c>
      <c r="K27" s="103">
        <f t="shared" si="8"/>
        <v>0</v>
      </c>
      <c r="L27" s="23">
        <v>0</v>
      </c>
      <c r="M27" s="103">
        <f t="shared" si="9"/>
        <v>0</v>
      </c>
      <c r="N27" s="23">
        <v>0</v>
      </c>
      <c r="O27" s="103">
        <f t="shared" si="10"/>
        <v>0</v>
      </c>
      <c r="P27" s="23">
        <v>0</v>
      </c>
      <c r="Q27" s="103">
        <f t="shared" si="11"/>
        <v>0</v>
      </c>
      <c r="R27" s="23">
        <v>0</v>
      </c>
      <c r="S27" s="103">
        <f t="shared" si="12"/>
        <v>0</v>
      </c>
      <c r="T27" s="23">
        <v>0</v>
      </c>
      <c r="U27" s="103">
        <f t="shared" si="13"/>
        <v>0</v>
      </c>
      <c r="V27" s="23">
        <v>0</v>
      </c>
      <c r="W27" s="103">
        <f t="shared" si="14"/>
        <v>0</v>
      </c>
      <c r="X27" s="7"/>
      <c r="Y27" s="23">
        <v>0</v>
      </c>
      <c r="Z27" s="103">
        <f t="shared" si="15"/>
        <v>0</v>
      </c>
      <c r="AA27" s="23">
        <v>0</v>
      </c>
      <c r="AB27" s="103">
        <f t="shared" si="16"/>
        <v>0</v>
      </c>
      <c r="AC27" s="23">
        <v>0</v>
      </c>
      <c r="AD27" s="103">
        <f t="shared" si="17"/>
        <v>0</v>
      </c>
      <c r="AE27" s="23">
        <v>0</v>
      </c>
      <c r="AF27" s="103">
        <f t="shared" si="18"/>
        <v>0</v>
      </c>
      <c r="AG27" s="23">
        <v>0</v>
      </c>
      <c r="AH27" s="103">
        <f t="shared" si="19"/>
        <v>0</v>
      </c>
      <c r="AJ27" s="33">
        <f t="shared" si="20"/>
        <v>0</v>
      </c>
      <c r="AK27" s="33">
        <f t="shared" si="21"/>
        <v>0</v>
      </c>
    </row>
    <row r="28" spans="1:37" x14ac:dyDescent="0.25">
      <c r="A28" s="52" t="s">
        <v>19</v>
      </c>
      <c r="B28" s="23">
        <v>0</v>
      </c>
      <c r="C28" s="103">
        <f t="shared" si="4"/>
        <v>0</v>
      </c>
      <c r="D28" s="23">
        <v>0</v>
      </c>
      <c r="E28" s="103">
        <f t="shared" si="5"/>
        <v>0</v>
      </c>
      <c r="F28" s="23">
        <v>0</v>
      </c>
      <c r="G28" s="103">
        <f t="shared" si="6"/>
        <v>0</v>
      </c>
      <c r="H28" s="23">
        <v>0</v>
      </c>
      <c r="I28" s="103">
        <f t="shared" si="7"/>
        <v>0</v>
      </c>
      <c r="J28" s="23">
        <v>0</v>
      </c>
      <c r="K28" s="103">
        <f t="shared" si="8"/>
        <v>0</v>
      </c>
      <c r="L28" s="23">
        <v>0</v>
      </c>
      <c r="M28" s="103">
        <f t="shared" si="9"/>
        <v>0</v>
      </c>
      <c r="N28" s="23">
        <v>0</v>
      </c>
      <c r="O28" s="103">
        <f t="shared" si="10"/>
        <v>0</v>
      </c>
      <c r="P28" s="23">
        <v>0</v>
      </c>
      <c r="Q28" s="103">
        <f t="shared" si="11"/>
        <v>0</v>
      </c>
      <c r="R28" s="23">
        <v>0</v>
      </c>
      <c r="S28" s="103">
        <f t="shared" si="12"/>
        <v>0</v>
      </c>
      <c r="T28" s="23">
        <v>0</v>
      </c>
      <c r="U28" s="103">
        <f t="shared" si="13"/>
        <v>0</v>
      </c>
      <c r="V28" s="23">
        <v>0</v>
      </c>
      <c r="W28" s="103">
        <f t="shared" si="14"/>
        <v>0</v>
      </c>
      <c r="X28" s="7"/>
      <c r="Y28" s="23">
        <v>0</v>
      </c>
      <c r="Z28" s="103">
        <f t="shared" si="15"/>
        <v>0</v>
      </c>
      <c r="AA28" s="23">
        <v>0</v>
      </c>
      <c r="AB28" s="103">
        <f t="shared" si="16"/>
        <v>0</v>
      </c>
      <c r="AC28" s="23">
        <v>0</v>
      </c>
      <c r="AD28" s="103">
        <f t="shared" si="17"/>
        <v>0</v>
      </c>
      <c r="AE28" s="23">
        <v>0</v>
      </c>
      <c r="AF28" s="103">
        <f t="shared" si="18"/>
        <v>0</v>
      </c>
      <c r="AG28" s="23">
        <v>0</v>
      </c>
      <c r="AH28" s="103">
        <f t="shared" si="19"/>
        <v>0</v>
      </c>
      <c r="AJ28" s="33">
        <f t="shared" si="20"/>
        <v>0</v>
      </c>
      <c r="AK28" s="33">
        <f t="shared" si="21"/>
        <v>0</v>
      </c>
    </row>
    <row r="29" spans="1:37" x14ac:dyDescent="0.25">
      <c r="A29" s="52" t="s">
        <v>19</v>
      </c>
      <c r="B29" s="23">
        <v>0</v>
      </c>
      <c r="C29" s="103">
        <f t="shared" si="4"/>
        <v>0</v>
      </c>
      <c r="D29" s="23">
        <v>0</v>
      </c>
      <c r="E29" s="103">
        <f t="shared" si="5"/>
        <v>0</v>
      </c>
      <c r="F29" s="23">
        <v>0</v>
      </c>
      <c r="G29" s="103">
        <f t="shared" si="6"/>
        <v>0</v>
      </c>
      <c r="H29" s="23">
        <v>0</v>
      </c>
      <c r="I29" s="103">
        <f t="shared" si="7"/>
        <v>0</v>
      </c>
      <c r="J29" s="23">
        <v>0</v>
      </c>
      <c r="K29" s="103">
        <f t="shared" si="8"/>
        <v>0</v>
      </c>
      <c r="L29" s="23">
        <v>0</v>
      </c>
      <c r="M29" s="103">
        <f t="shared" si="9"/>
        <v>0</v>
      </c>
      <c r="N29" s="23">
        <v>0</v>
      </c>
      <c r="O29" s="103">
        <f t="shared" si="10"/>
        <v>0</v>
      </c>
      <c r="P29" s="23">
        <v>0</v>
      </c>
      <c r="Q29" s="103">
        <f t="shared" si="11"/>
        <v>0</v>
      </c>
      <c r="R29" s="23">
        <v>0</v>
      </c>
      <c r="S29" s="103">
        <f t="shared" si="12"/>
        <v>0</v>
      </c>
      <c r="T29" s="23">
        <v>0</v>
      </c>
      <c r="U29" s="103">
        <f t="shared" si="13"/>
        <v>0</v>
      </c>
      <c r="V29" s="23">
        <v>0</v>
      </c>
      <c r="W29" s="103">
        <f t="shared" si="14"/>
        <v>0</v>
      </c>
      <c r="X29" s="7"/>
      <c r="Y29" s="23">
        <v>0</v>
      </c>
      <c r="Z29" s="103">
        <f t="shared" si="15"/>
        <v>0</v>
      </c>
      <c r="AA29" s="23">
        <v>0</v>
      </c>
      <c r="AB29" s="103">
        <f t="shared" si="16"/>
        <v>0</v>
      </c>
      <c r="AC29" s="23">
        <v>0</v>
      </c>
      <c r="AD29" s="103">
        <f t="shared" si="17"/>
        <v>0</v>
      </c>
      <c r="AE29" s="23">
        <v>0</v>
      </c>
      <c r="AF29" s="103">
        <f t="shared" si="18"/>
        <v>0</v>
      </c>
      <c r="AG29" s="23">
        <v>0</v>
      </c>
      <c r="AH29" s="103">
        <f t="shared" si="19"/>
        <v>0</v>
      </c>
      <c r="AJ29" s="33">
        <f t="shared" si="20"/>
        <v>0</v>
      </c>
      <c r="AK29" s="33">
        <f t="shared" si="21"/>
        <v>0</v>
      </c>
    </row>
    <row r="30" spans="1:37" x14ac:dyDescent="0.25">
      <c r="A30" s="52" t="s">
        <v>19</v>
      </c>
      <c r="B30" s="23">
        <v>0</v>
      </c>
      <c r="C30" s="103">
        <f t="shared" si="4"/>
        <v>0</v>
      </c>
      <c r="D30" s="23">
        <v>0</v>
      </c>
      <c r="E30" s="103">
        <f t="shared" si="5"/>
        <v>0</v>
      </c>
      <c r="F30" s="23">
        <v>0</v>
      </c>
      <c r="G30" s="103">
        <f t="shared" si="6"/>
        <v>0</v>
      </c>
      <c r="H30" s="23">
        <v>0</v>
      </c>
      <c r="I30" s="103">
        <f t="shared" si="7"/>
        <v>0</v>
      </c>
      <c r="J30" s="23">
        <v>0</v>
      </c>
      <c r="K30" s="103">
        <f t="shared" si="8"/>
        <v>0</v>
      </c>
      <c r="L30" s="23">
        <v>0</v>
      </c>
      <c r="M30" s="103">
        <f t="shared" si="9"/>
        <v>0</v>
      </c>
      <c r="N30" s="23">
        <v>0</v>
      </c>
      <c r="O30" s="103">
        <f t="shared" si="10"/>
        <v>0</v>
      </c>
      <c r="P30" s="23">
        <v>0</v>
      </c>
      <c r="Q30" s="103">
        <f t="shared" si="11"/>
        <v>0</v>
      </c>
      <c r="R30" s="23">
        <v>0</v>
      </c>
      <c r="S30" s="103">
        <f t="shared" si="12"/>
        <v>0</v>
      </c>
      <c r="T30" s="23">
        <v>0</v>
      </c>
      <c r="U30" s="103">
        <f t="shared" si="13"/>
        <v>0</v>
      </c>
      <c r="V30" s="23">
        <v>0</v>
      </c>
      <c r="W30" s="103">
        <f t="shared" si="14"/>
        <v>0</v>
      </c>
      <c r="X30" s="7"/>
      <c r="Y30" s="23">
        <v>0</v>
      </c>
      <c r="Z30" s="103">
        <f t="shared" si="15"/>
        <v>0</v>
      </c>
      <c r="AA30" s="23">
        <v>0</v>
      </c>
      <c r="AB30" s="103">
        <f t="shared" si="16"/>
        <v>0</v>
      </c>
      <c r="AC30" s="23">
        <v>0</v>
      </c>
      <c r="AD30" s="103">
        <f t="shared" si="17"/>
        <v>0</v>
      </c>
      <c r="AE30" s="23">
        <v>0</v>
      </c>
      <c r="AF30" s="103">
        <f t="shared" si="18"/>
        <v>0</v>
      </c>
      <c r="AG30" s="23">
        <v>0</v>
      </c>
      <c r="AH30" s="103">
        <f t="shared" si="19"/>
        <v>0</v>
      </c>
      <c r="AJ30" s="33">
        <f t="shared" si="20"/>
        <v>0</v>
      </c>
      <c r="AK30" s="33">
        <f t="shared" si="21"/>
        <v>0</v>
      </c>
    </row>
    <row r="31" spans="1:37" x14ac:dyDescent="0.25">
      <c r="A31" s="52" t="s">
        <v>19</v>
      </c>
      <c r="B31" s="23">
        <v>0</v>
      </c>
      <c r="C31" s="103">
        <f t="shared" si="4"/>
        <v>0</v>
      </c>
      <c r="D31" s="23">
        <v>0</v>
      </c>
      <c r="E31" s="103">
        <f t="shared" si="5"/>
        <v>0</v>
      </c>
      <c r="F31" s="23">
        <v>0</v>
      </c>
      <c r="G31" s="103">
        <f t="shared" si="6"/>
        <v>0</v>
      </c>
      <c r="H31" s="23">
        <v>0</v>
      </c>
      <c r="I31" s="103">
        <f t="shared" si="7"/>
        <v>0</v>
      </c>
      <c r="J31" s="23">
        <v>0</v>
      </c>
      <c r="K31" s="103">
        <f t="shared" si="8"/>
        <v>0</v>
      </c>
      <c r="L31" s="23">
        <v>0</v>
      </c>
      <c r="M31" s="103">
        <f t="shared" si="9"/>
        <v>0</v>
      </c>
      <c r="N31" s="23">
        <v>0</v>
      </c>
      <c r="O31" s="103">
        <f t="shared" si="10"/>
        <v>0</v>
      </c>
      <c r="P31" s="23">
        <v>0</v>
      </c>
      <c r="Q31" s="103">
        <f t="shared" si="11"/>
        <v>0</v>
      </c>
      <c r="R31" s="23">
        <v>0</v>
      </c>
      <c r="S31" s="103">
        <f t="shared" si="12"/>
        <v>0</v>
      </c>
      <c r="T31" s="23">
        <v>0</v>
      </c>
      <c r="U31" s="103">
        <f t="shared" si="13"/>
        <v>0</v>
      </c>
      <c r="V31" s="23">
        <v>0</v>
      </c>
      <c r="W31" s="103">
        <f t="shared" si="14"/>
        <v>0</v>
      </c>
      <c r="X31" s="7"/>
      <c r="Y31" s="23">
        <v>0</v>
      </c>
      <c r="Z31" s="103">
        <f t="shared" si="15"/>
        <v>0</v>
      </c>
      <c r="AA31" s="23">
        <v>0</v>
      </c>
      <c r="AB31" s="103">
        <f t="shared" si="16"/>
        <v>0</v>
      </c>
      <c r="AC31" s="23">
        <v>0</v>
      </c>
      <c r="AD31" s="103">
        <f t="shared" si="17"/>
        <v>0</v>
      </c>
      <c r="AE31" s="23">
        <v>0</v>
      </c>
      <c r="AF31" s="103">
        <f t="shared" si="18"/>
        <v>0</v>
      </c>
      <c r="AG31" s="23">
        <v>0</v>
      </c>
      <c r="AH31" s="103">
        <f t="shared" si="19"/>
        <v>0</v>
      </c>
      <c r="AJ31" s="33">
        <f t="shared" si="20"/>
        <v>0</v>
      </c>
      <c r="AK31" s="33">
        <f t="shared" si="21"/>
        <v>0</v>
      </c>
    </row>
    <row r="32" spans="1:37" x14ac:dyDescent="0.25">
      <c r="A32" s="52" t="s">
        <v>19</v>
      </c>
      <c r="B32" s="23">
        <v>0</v>
      </c>
      <c r="C32" s="103">
        <f t="shared" si="4"/>
        <v>0</v>
      </c>
      <c r="D32" s="23">
        <v>0</v>
      </c>
      <c r="E32" s="103">
        <f t="shared" si="5"/>
        <v>0</v>
      </c>
      <c r="F32" s="23">
        <v>0</v>
      </c>
      <c r="G32" s="103">
        <f t="shared" si="6"/>
        <v>0</v>
      </c>
      <c r="H32" s="23">
        <v>0</v>
      </c>
      <c r="I32" s="103">
        <f t="shared" si="7"/>
        <v>0</v>
      </c>
      <c r="J32" s="23">
        <v>0</v>
      </c>
      <c r="K32" s="103">
        <f t="shared" si="8"/>
        <v>0</v>
      </c>
      <c r="L32" s="23">
        <v>0</v>
      </c>
      <c r="M32" s="103">
        <f t="shared" si="9"/>
        <v>0</v>
      </c>
      <c r="N32" s="23">
        <v>0</v>
      </c>
      <c r="O32" s="103">
        <f t="shared" si="10"/>
        <v>0</v>
      </c>
      <c r="P32" s="23">
        <v>0</v>
      </c>
      <c r="Q32" s="103">
        <f t="shared" si="11"/>
        <v>0</v>
      </c>
      <c r="R32" s="23">
        <v>0</v>
      </c>
      <c r="S32" s="103">
        <f t="shared" si="12"/>
        <v>0</v>
      </c>
      <c r="T32" s="23">
        <v>0</v>
      </c>
      <c r="U32" s="103">
        <f t="shared" si="13"/>
        <v>0</v>
      </c>
      <c r="V32" s="23">
        <v>0</v>
      </c>
      <c r="W32" s="103">
        <f t="shared" si="14"/>
        <v>0</v>
      </c>
      <c r="X32" s="7"/>
      <c r="Y32" s="23">
        <v>0</v>
      </c>
      <c r="Z32" s="103">
        <f t="shared" si="15"/>
        <v>0</v>
      </c>
      <c r="AA32" s="23">
        <v>0</v>
      </c>
      <c r="AB32" s="103">
        <f t="shared" si="16"/>
        <v>0</v>
      </c>
      <c r="AC32" s="23">
        <v>0</v>
      </c>
      <c r="AD32" s="103">
        <f t="shared" si="17"/>
        <v>0</v>
      </c>
      <c r="AE32" s="23">
        <v>0</v>
      </c>
      <c r="AF32" s="103">
        <f t="shared" si="18"/>
        <v>0</v>
      </c>
      <c r="AG32" s="23">
        <v>0</v>
      </c>
      <c r="AH32" s="103">
        <f t="shared" si="19"/>
        <v>0</v>
      </c>
      <c r="AJ32" s="33">
        <f t="shared" si="20"/>
        <v>0</v>
      </c>
      <c r="AK32" s="33">
        <f t="shared" si="21"/>
        <v>0</v>
      </c>
    </row>
    <row r="33" spans="1:37" x14ac:dyDescent="0.25">
      <c r="A33" s="52" t="s">
        <v>19</v>
      </c>
      <c r="B33" s="23">
        <v>0</v>
      </c>
      <c r="C33" s="103">
        <f t="shared" si="4"/>
        <v>0</v>
      </c>
      <c r="D33" s="23">
        <v>0</v>
      </c>
      <c r="E33" s="103">
        <f t="shared" si="5"/>
        <v>0</v>
      </c>
      <c r="F33" s="23">
        <v>0</v>
      </c>
      <c r="G33" s="103">
        <f t="shared" si="6"/>
        <v>0</v>
      </c>
      <c r="H33" s="23">
        <v>0</v>
      </c>
      <c r="I33" s="103">
        <f t="shared" si="7"/>
        <v>0</v>
      </c>
      <c r="J33" s="23">
        <v>0</v>
      </c>
      <c r="K33" s="103">
        <f t="shared" si="8"/>
        <v>0</v>
      </c>
      <c r="L33" s="23">
        <v>0</v>
      </c>
      <c r="M33" s="103">
        <f t="shared" si="9"/>
        <v>0</v>
      </c>
      <c r="N33" s="23">
        <v>0</v>
      </c>
      <c r="O33" s="103">
        <f t="shared" si="10"/>
        <v>0</v>
      </c>
      <c r="P33" s="23">
        <v>0</v>
      </c>
      <c r="Q33" s="103">
        <f t="shared" si="11"/>
        <v>0</v>
      </c>
      <c r="R33" s="23">
        <v>0</v>
      </c>
      <c r="S33" s="103">
        <f t="shared" si="12"/>
        <v>0</v>
      </c>
      <c r="T33" s="23">
        <v>0</v>
      </c>
      <c r="U33" s="103">
        <f t="shared" si="13"/>
        <v>0</v>
      </c>
      <c r="V33" s="23">
        <v>0</v>
      </c>
      <c r="W33" s="103">
        <f t="shared" si="14"/>
        <v>0</v>
      </c>
      <c r="X33" s="7"/>
      <c r="Y33" s="23">
        <v>0</v>
      </c>
      <c r="Z33" s="103">
        <f t="shared" si="15"/>
        <v>0</v>
      </c>
      <c r="AA33" s="23">
        <v>0</v>
      </c>
      <c r="AB33" s="103">
        <f t="shared" si="16"/>
        <v>0</v>
      </c>
      <c r="AC33" s="23">
        <v>0</v>
      </c>
      <c r="AD33" s="103">
        <f t="shared" si="17"/>
        <v>0</v>
      </c>
      <c r="AE33" s="23">
        <v>0</v>
      </c>
      <c r="AF33" s="103">
        <f t="shared" si="18"/>
        <v>0</v>
      </c>
      <c r="AG33" s="23">
        <v>0</v>
      </c>
      <c r="AH33" s="103">
        <f t="shared" si="19"/>
        <v>0</v>
      </c>
      <c r="AJ33" s="33">
        <f t="shared" si="20"/>
        <v>0</v>
      </c>
      <c r="AK33" s="33">
        <f t="shared" si="21"/>
        <v>0</v>
      </c>
    </row>
    <row r="34" spans="1:37" x14ac:dyDescent="0.25">
      <c r="A34" s="52" t="s">
        <v>19</v>
      </c>
      <c r="B34" s="23">
        <v>0</v>
      </c>
      <c r="C34" s="103">
        <f t="shared" si="4"/>
        <v>0</v>
      </c>
      <c r="D34" s="23">
        <v>0</v>
      </c>
      <c r="E34" s="103">
        <f t="shared" si="5"/>
        <v>0</v>
      </c>
      <c r="F34" s="23">
        <v>0</v>
      </c>
      <c r="G34" s="103">
        <f t="shared" si="6"/>
        <v>0</v>
      </c>
      <c r="H34" s="23">
        <v>0</v>
      </c>
      <c r="I34" s="103">
        <f t="shared" si="7"/>
        <v>0</v>
      </c>
      <c r="J34" s="23">
        <v>0</v>
      </c>
      <c r="K34" s="103">
        <f t="shared" si="8"/>
        <v>0</v>
      </c>
      <c r="L34" s="23">
        <v>0</v>
      </c>
      <c r="M34" s="103">
        <f t="shared" si="9"/>
        <v>0</v>
      </c>
      <c r="N34" s="23">
        <v>0</v>
      </c>
      <c r="O34" s="103">
        <f t="shared" si="10"/>
        <v>0</v>
      </c>
      <c r="P34" s="23">
        <v>0</v>
      </c>
      <c r="Q34" s="103">
        <f t="shared" si="11"/>
        <v>0</v>
      </c>
      <c r="R34" s="23">
        <v>0</v>
      </c>
      <c r="S34" s="103">
        <f t="shared" si="12"/>
        <v>0</v>
      </c>
      <c r="T34" s="23">
        <v>0</v>
      </c>
      <c r="U34" s="103">
        <f t="shared" si="13"/>
        <v>0</v>
      </c>
      <c r="V34" s="23">
        <v>0</v>
      </c>
      <c r="W34" s="103">
        <f t="shared" si="14"/>
        <v>0</v>
      </c>
      <c r="X34" s="7"/>
      <c r="Y34" s="23">
        <v>0</v>
      </c>
      <c r="Z34" s="103">
        <f t="shared" si="15"/>
        <v>0</v>
      </c>
      <c r="AA34" s="23">
        <v>0</v>
      </c>
      <c r="AB34" s="103">
        <f t="shared" si="16"/>
        <v>0</v>
      </c>
      <c r="AC34" s="23">
        <v>0</v>
      </c>
      <c r="AD34" s="103">
        <f t="shared" si="17"/>
        <v>0</v>
      </c>
      <c r="AE34" s="23">
        <v>0</v>
      </c>
      <c r="AF34" s="103">
        <f t="shared" si="18"/>
        <v>0</v>
      </c>
      <c r="AG34" s="23">
        <v>0</v>
      </c>
      <c r="AH34" s="103">
        <f t="shared" si="19"/>
        <v>0</v>
      </c>
      <c r="AJ34" s="33">
        <f t="shared" si="20"/>
        <v>0</v>
      </c>
      <c r="AK34" s="33">
        <f t="shared" si="21"/>
        <v>0</v>
      </c>
    </row>
    <row r="35" spans="1:37" x14ac:dyDescent="0.25">
      <c r="A35" s="52" t="s">
        <v>19</v>
      </c>
      <c r="B35" s="23">
        <v>0</v>
      </c>
      <c r="C35" s="103">
        <f t="shared" si="4"/>
        <v>0</v>
      </c>
      <c r="D35" s="23">
        <v>0</v>
      </c>
      <c r="E35" s="103">
        <f t="shared" si="5"/>
        <v>0</v>
      </c>
      <c r="F35" s="23">
        <v>0</v>
      </c>
      <c r="G35" s="103">
        <f t="shared" si="6"/>
        <v>0</v>
      </c>
      <c r="H35" s="23">
        <v>0</v>
      </c>
      <c r="I35" s="103">
        <f t="shared" si="7"/>
        <v>0</v>
      </c>
      <c r="J35" s="23">
        <v>0</v>
      </c>
      <c r="K35" s="103">
        <f t="shared" si="8"/>
        <v>0</v>
      </c>
      <c r="L35" s="23">
        <v>0</v>
      </c>
      <c r="M35" s="103">
        <f t="shared" si="9"/>
        <v>0</v>
      </c>
      <c r="N35" s="23">
        <v>0</v>
      </c>
      <c r="O35" s="103">
        <f t="shared" si="10"/>
        <v>0</v>
      </c>
      <c r="P35" s="23">
        <v>0</v>
      </c>
      <c r="Q35" s="103">
        <f t="shared" si="11"/>
        <v>0</v>
      </c>
      <c r="R35" s="23">
        <v>0</v>
      </c>
      <c r="S35" s="103">
        <f t="shared" si="12"/>
        <v>0</v>
      </c>
      <c r="T35" s="23">
        <v>0</v>
      </c>
      <c r="U35" s="103">
        <f t="shared" si="13"/>
        <v>0</v>
      </c>
      <c r="V35" s="23">
        <v>0</v>
      </c>
      <c r="W35" s="103">
        <f t="shared" si="14"/>
        <v>0</v>
      </c>
      <c r="X35" s="7"/>
      <c r="Y35" s="23">
        <v>0</v>
      </c>
      <c r="Z35" s="103">
        <f t="shared" si="15"/>
        <v>0</v>
      </c>
      <c r="AA35" s="23">
        <v>0</v>
      </c>
      <c r="AB35" s="103">
        <f t="shared" si="16"/>
        <v>0</v>
      </c>
      <c r="AC35" s="23">
        <v>0</v>
      </c>
      <c r="AD35" s="103">
        <f t="shared" si="17"/>
        <v>0</v>
      </c>
      <c r="AE35" s="23">
        <v>0</v>
      </c>
      <c r="AF35" s="103">
        <f t="shared" si="18"/>
        <v>0</v>
      </c>
      <c r="AG35" s="23">
        <v>0</v>
      </c>
      <c r="AH35" s="103">
        <f t="shared" si="19"/>
        <v>0</v>
      </c>
      <c r="AJ35" s="33">
        <f t="shared" si="20"/>
        <v>0</v>
      </c>
      <c r="AK35" s="33">
        <f t="shared" si="21"/>
        <v>0</v>
      </c>
    </row>
    <row r="36" spans="1:37" x14ac:dyDescent="0.25">
      <c r="A36" s="52" t="s">
        <v>19</v>
      </c>
      <c r="B36" s="23">
        <v>0</v>
      </c>
      <c r="C36" s="103">
        <f t="shared" si="4"/>
        <v>0</v>
      </c>
      <c r="D36" s="23">
        <v>0</v>
      </c>
      <c r="E36" s="103">
        <f t="shared" si="5"/>
        <v>0</v>
      </c>
      <c r="F36" s="23">
        <v>0</v>
      </c>
      <c r="G36" s="103">
        <f t="shared" si="6"/>
        <v>0</v>
      </c>
      <c r="H36" s="23">
        <v>0</v>
      </c>
      <c r="I36" s="103">
        <f t="shared" si="7"/>
        <v>0</v>
      </c>
      <c r="J36" s="23">
        <v>0</v>
      </c>
      <c r="K36" s="103">
        <f t="shared" si="8"/>
        <v>0</v>
      </c>
      <c r="L36" s="23">
        <v>0</v>
      </c>
      <c r="M36" s="103">
        <f t="shared" si="9"/>
        <v>0</v>
      </c>
      <c r="N36" s="23">
        <v>0</v>
      </c>
      <c r="O36" s="103">
        <f t="shared" si="10"/>
        <v>0</v>
      </c>
      <c r="P36" s="23">
        <v>0</v>
      </c>
      <c r="Q36" s="103">
        <f t="shared" si="11"/>
        <v>0</v>
      </c>
      <c r="R36" s="23">
        <v>0</v>
      </c>
      <c r="S36" s="103">
        <f t="shared" si="12"/>
        <v>0</v>
      </c>
      <c r="T36" s="23">
        <v>0</v>
      </c>
      <c r="U36" s="103">
        <f t="shared" si="13"/>
        <v>0</v>
      </c>
      <c r="V36" s="23">
        <v>0</v>
      </c>
      <c r="W36" s="103">
        <f t="shared" si="14"/>
        <v>0</v>
      </c>
      <c r="X36" s="7"/>
      <c r="Y36" s="23">
        <v>0</v>
      </c>
      <c r="Z36" s="103">
        <f t="shared" si="15"/>
        <v>0</v>
      </c>
      <c r="AA36" s="23">
        <v>0</v>
      </c>
      <c r="AB36" s="103">
        <f t="shared" si="16"/>
        <v>0</v>
      </c>
      <c r="AC36" s="23">
        <v>0</v>
      </c>
      <c r="AD36" s="103">
        <f t="shared" si="17"/>
        <v>0</v>
      </c>
      <c r="AE36" s="23">
        <v>0</v>
      </c>
      <c r="AF36" s="103">
        <f t="shared" si="18"/>
        <v>0</v>
      </c>
      <c r="AG36" s="23">
        <v>0</v>
      </c>
      <c r="AH36" s="103">
        <f t="shared" si="19"/>
        <v>0</v>
      </c>
      <c r="AJ36" s="33">
        <f t="shared" si="20"/>
        <v>0</v>
      </c>
      <c r="AK36" s="33">
        <f t="shared" si="21"/>
        <v>0</v>
      </c>
    </row>
    <row r="37" spans="1:37" x14ac:dyDescent="0.25">
      <c r="A37" s="52" t="s">
        <v>19</v>
      </c>
      <c r="B37" s="23">
        <v>0</v>
      </c>
      <c r="C37" s="103">
        <f t="shared" si="4"/>
        <v>0</v>
      </c>
      <c r="D37" s="23">
        <v>0</v>
      </c>
      <c r="E37" s="103">
        <f t="shared" si="5"/>
        <v>0</v>
      </c>
      <c r="F37" s="23">
        <v>0</v>
      </c>
      <c r="G37" s="103">
        <f t="shared" si="6"/>
        <v>0</v>
      </c>
      <c r="H37" s="23">
        <v>0</v>
      </c>
      <c r="I37" s="103">
        <f t="shared" si="7"/>
        <v>0</v>
      </c>
      <c r="J37" s="23">
        <v>0</v>
      </c>
      <c r="K37" s="103">
        <f t="shared" si="8"/>
        <v>0</v>
      </c>
      <c r="L37" s="23">
        <v>0</v>
      </c>
      <c r="M37" s="103">
        <f t="shared" si="9"/>
        <v>0</v>
      </c>
      <c r="N37" s="23">
        <v>0</v>
      </c>
      <c r="O37" s="103">
        <f t="shared" si="10"/>
        <v>0</v>
      </c>
      <c r="P37" s="23">
        <v>0</v>
      </c>
      <c r="Q37" s="103">
        <f t="shared" si="11"/>
        <v>0</v>
      </c>
      <c r="R37" s="23">
        <v>0</v>
      </c>
      <c r="S37" s="103">
        <f t="shared" si="12"/>
        <v>0</v>
      </c>
      <c r="T37" s="23">
        <v>0</v>
      </c>
      <c r="U37" s="103">
        <f t="shared" si="13"/>
        <v>0</v>
      </c>
      <c r="V37" s="23">
        <v>0</v>
      </c>
      <c r="W37" s="103">
        <f t="shared" si="14"/>
        <v>0</v>
      </c>
      <c r="X37" s="7"/>
      <c r="Y37" s="23">
        <v>0</v>
      </c>
      <c r="Z37" s="103">
        <f t="shared" si="15"/>
        <v>0</v>
      </c>
      <c r="AA37" s="23">
        <v>0</v>
      </c>
      <c r="AB37" s="103">
        <f t="shared" si="16"/>
        <v>0</v>
      </c>
      <c r="AC37" s="23">
        <v>0</v>
      </c>
      <c r="AD37" s="103">
        <f t="shared" si="17"/>
        <v>0</v>
      </c>
      <c r="AE37" s="23">
        <v>0</v>
      </c>
      <c r="AF37" s="103">
        <f t="shared" si="18"/>
        <v>0</v>
      </c>
      <c r="AG37" s="23">
        <v>0</v>
      </c>
      <c r="AH37" s="103">
        <f t="shared" si="19"/>
        <v>0</v>
      </c>
      <c r="AJ37" s="33">
        <f t="shared" si="20"/>
        <v>0</v>
      </c>
      <c r="AK37" s="33">
        <f t="shared" si="21"/>
        <v>0</v>
      </c>
    </row>
    <row r="38" spans="1:37" x14ac:dyDescent="0.25">
      <c r="A38" s="52" t="s">
        <v>19</v>
      </c>
      <c r="B38" s="23">
        <v>0</v>
      </c>
      <c r="C38" s="103">
        <f t="shared" si="4"/>
        <v>0</v>
      </c>
      <c r="D38" s="23">
        <v>0</v>
      </c>
      <c r="E38" s="103">
        <f t="shared" si="5"/>
        <v>0</v>
      </c>
      <c r="F38" s="23">
        <v>0</v>
      </c>
      <c r="G38" s="103">
        <f t="shared" si="6"/>
        <v>0</v>
      </c>
      <c r="H38" s="23">
        <v>0</v>
      </c>
      <c r="I38" s="103">
        <f t="shared" si="7"/>
        <v>0</v>
      </c>
      <c r="J38" s="23">
        <v>0</v>
      </c>
      <c r="K38" s="103">
        <f t="shared" si="8"/>
        <v>0</v>
      </c>
      <c r="L38" s="23">
        <v>0</v>
      </c>
      <c r="M38" s="103">
        <f t="shared" si="9"/>
        <v>0</v>
      </c>
      <c r="N38" s="23">
        <v>0</v>
      </c>
      <c r="O38" s="103">
        <f t="shared" si="10"/>
        <v>0</v>
      </c>
      <c r="P38" s="23">
        <v>0</v>
      </c>
      <c r="Q38" s="103">
        <f t="shared" si="11"/>
        <v>0</v>
      </c>
      <c r="R38" s="23">
        <v>0</v>
      </c>
      <c r="S38" s="103">
        <f t="shared" si="12"/>
        <v>0</v>
      </c>
      <c r="T38" s="23">
        <v>0</v>
      </c>
      <c r="U38" s="103">
        <f t="shared" si="13"/>
        <v>0</v>
      </c>
      <c r="V38" s="23">
        <v>0</v>
      </c>
      <c r="W38" s="103">
        <f t="shared" si="14"/>
        <v>0</v>
      </c>
      <c r="X38" s="7"/>
      <c r="Y38" s="23">
        <v>0</v>
      </c>
      <c r="Z38" s="103">
        <f t="shared" si="15"/>
        <v>0</v>
      </c>
      <c r="AA38" s="23">
        <v>0</v>
      </c>
      <c r="AB38" s="103">
        <f t="shared" si="16"/>
        <v>0</v>
      </c>
      <c r="AC38" s="23">
        <v>0</v>
      </c>
      <c r="AD38" s="103">
        <f t="shared" si="17"/>
        <v>0</v>
      </c>
      <c r="AE38" s="23">
        <v>0</v>
      </c>
      <c r="AF38" s="103">
        <f t="shared" si="18"/>
        <v>0</v>
      </c>
      <c r="AG38" s="23">
        <v>0</v>
      </c>
      <c r="AH38" s="103">
        <f t="shared" si="19"/>
        <v>0</v>
      </c>
      <c r="AJ38" s="33">
        <f t="shared" si="20"/>
        <v>0</v>
      </c>
      <c r="AK38" s="33">
        <f t="shared" si="21"/>
        <v>0</v>
      </c>
    </row>
    <row r="39" spans="1:37" x14ac:dyDescent="0.25">
      <c r="A39" s="52" t="s">
        <v>19</v>
      </c>
      <c r="B39" s="23">
        <v>0</v>
      </c>
      <c r="C39" s="103">
        <f t="shared" si="4"/>
        <v>0</v>
      </c>
      <c r="D39" s="23">
        <v>0</v>
      </c>
      <c r="E39" s="103">
        <f t="shared" si="5"/>
        <v>0</v>
      </c>
      <c r="F39" s="23">
        <v>0</v>
      </c>
      <c r="G39" s="103">
        <f t="shared" si="6"/>
        <v>0</v>
      </c>
      <c r="H39" s="23">
        <v>0</v>
      </c>
      <c r="I39" s="103">
        <f t="shared" si="7"/>
        <v>0</v>
      </c>
      <c r="J39" s="23">
        <v>0</v>
      </c>
      <c r="K39" s="103">
        <f t="shared" si="8"/>
        <v>0</v>
      </c>
      <c r="L39" s="23">
        <v>0</v>
      </c>
      <c r="M39" s="103">
        <f t="shared" si="9"/>
        <v>0</v>
      </c>
      <c r="N39" s="23">
        <v>0</v>
      </c>
      <c r="O39" s="103">
        <f t="shared" si="10"/>
        <v>0</v>
      </c>
      <c r="P39" s="23">
        <v>0</v>
      </c>
      <c r="Q39" s="103">
        <f t="shared" si="11"/>
        <v>0</v>
      </c>
      <c r="R39" s="23">
        <v>0</v>
      </c>
      <c r="S39" s="103">
        <f t="shared" si="12"/>
        <v>0</v>
      </c>
      <c r="T39" s="23">
        <v>0</v>
      </c>
      <c r="U39" s="103">
        <f t="shared" si="13"/>
        <v>0</v>
      </c>
      <c r="V39" s="23">
        <v>0</v>
      </c>
      <c r="W39" s="103">
        <f t="shared" si="14"/>
        <v>0</v>
      </c>
      <c r="X39" s="7"/>
      <c r="Y39" s="23">
        <v>0</v>
      </c>
      <c r="Z39" s="103">
        <f t="shared" si="15"/>
        <v>0</v>
      </c>
      <c r="AA39" s="23">
        <v>0</v>
      </c>
      <c r="AB39" s="103">
        <f t="shared" si="16"/>
        <v>0</v>
      </c>
      <c r="AC39" s="23">
        <v>0</v>
      </c>
      <c r="AD39" s="103">
        <f t="shared" si="17"/>
        <v>0</v>
      </c>
      <c r="AE39" s="23">
        <v>0</v>
      </c>
      <c r="AF39" s="103">
        <f t="shared" si="18"/>
        <v>0</v>
      </c>
      <c r="AG39" s="23">
        <v>0</v>
      </c>
      <c r="AH39" s="103">
        <f t="shared" si="19"/>
        <v>0</v>
      </c>
      <c r="AJ39" s="33">
        <f t="shared" si="20"/>
        <v>0</v>
      </c>
      <c r="AK39" s="33">
        <f t="shared" si="21"/>
        <v>0</v>
      </c>
    </row>
    <row r="40" spans="1:37" x14ac:dyDescent="0.25">
      <c r="A40" s="52" t="s">
        <v>19</v>
      </c>
      <c r="B40" s="23">
        <v>0</v>
      </c>
      <c r="C40" s="103">
        <f t="shared" si="4"/>
        <v>0</v>
      </c>
      <c r="D40" s="23">
        <v>0</v>
      </c>
      <c r="E40" s="103">
        <f t="shared" si="5"/>
        <v>0</v>
      </c>
      <c r="F40" s="23">
        <v>0</v>
      </c>
      <c r="G40" s="103">
        <f t="shared" si="6"/>
        <v>0</v>
      </c>
      <c r="H40" s="23">
        <v>0</v>
      </c>
      <c r="I40" s="103">
        <f t="shared" si="7"/>
        <v>0</v>
      </c>
      <c r="J40" s="23">
        <v>0</v>
      </c>
      <c r="K40" s="103">
        <f t="shared" si="8"/>
        <v>0</v>
      </c>
      <c r="L40" s="23">
        <v>0</v>
      </c>
      <c r="M40" s="103">
        <f t="shared" si="9"/>
        <v>0</v>
      </c>
      <c r="N40" s="23">
        <v>0</v>
      </c>
      <c r="O40" s="103">
        <f t="shared" si="10"/>
        <v>0</v>
      </c>
      <c r="P40" s="23">
        <v>0</v>
      </c>
      <c r="Q40" s="103">
        <f t="shared" si="11"/>
        <v>0</v>
      </c>
      <c r="R40" s="23">
        <v>0</v>
      </c>
      <c r="S40" s="103">
        <f t="shared" si="12"/>
        <v>0</v>
      </c>
      <c r="T40" s="23">
        <v>0</v>
      </c>
      <c r="U40" s="103">
        <f t="shared" si="13"/>
        <v>0</v>
      </c>
      <c r="V40" s="23">
        <v>0</v>
      </c>
      <c r="W40" s="103">
        <f t="shared" si="14"/>
        <v>0</v>
      </c>
      <c r="X40" s="7"/>
      <c r="Y40" s="23">
        <v>0</v>
      </c>
      <c r="Z40" s="103">
        <f t="shared" si="15"/>
        <v>0</v>
      </c>
      <c r="AA40" s="23">
        <v>0</v>
      </c>
      <c r="AB40" s="103">
        <f t="shared" si="16"/>
        <v>0</v>
      </c>
      <c r="AC40" s="23">
        <v>0</v>
      </c>
      <c r="AD40" s="103">
        <f t="shared" si="17"/>
        <v>0</v>
      </c>
      <c r="AE40" s="23">
        <v>0</v>
      </c>
      <c r="AF40" s="103">
        <f t="shared" si="18"/>
        <v>0</v>
      </c>
      <c r="AG40" s="23">
        <v>0</v>
      </c>
      <c r="AH40" s="103">
        <f t="shared" si="19"/>
        <v>0</v>
      </c>
      <c r="AJ40" s="33">
        <f t="shared" si="20"/>
        <v>0</v>
      </c>
      <c r="AK40" s="33">
        <f t="shared" si="21"/>
        <v>0</v>
      </c>
    </row>
    <row r="41" spans="1:37" x14ac:dyDescent="0.25">
      <c r="A41" s="52" t="s">
        <v>19</v>
      </c>
      <c r="B41" s="23">
        <v>0</v>
      </c>
      <c r="C41" s="103">
        <f t="shared" si="4"/>
        <v>0</v>
      </c>
      <c r="D41" s="23">
        <v>0</v>
      </c>
      <c r="E41" s="103">
        <f t="shared" si="5"/>
        <v>0</v>
      </c>
      <c r="F41" s="23">
        <v>0</v>
      </c>
      <c r="G41" s="103">
        <f t="shared" si="6"/>
        <v>0</v>
      </c>
      <c r="H41" s="23">
        <v>0</v>
      </c>
      <c r="I41" s="103">
        <f t="shared" si="7"/>
        <v>0</v>
      </c>
      <c r="J41" s="23">
        <v>0</v>
      </c>
      <c r="K41" s="103">
        <f t="shared" si="8"/>
        <v>0</v>
      </c>
      <c r="L41" s="23">
        <v>0</v>
      </c>
      <c r="M41" s="103">
        <f t="shared" si="9"/>
        <v>0</v>
      </c>
      <c r="N41" s="23">
        <v>0</v>
      </c>
      <c r="O41" s="103">
        <f t="shared" si="10"/>
        <v>0</v>
      </c>
      <c r="P41" s="23">
        <v>0</v>
      </c>
      <c r="Q41" s="103">
        <f t="shared" si="11"/>
        <v>0</v>
      </c>
      <c r="R41" s="23">
        <v>0</v>
      </c>
      <c r="S41" s="103">
        <f t="shared" si="12"/>
        <v>0</v>
      </c>
      <c r="T41" s="23">
        <v>0</v>
      </c>
      <c r="U41" s="103">
        <f t="shared" si="13"/>
        <v>0</v>
      </c>
      <c r="V41" s="23">
        <v>0</v>
      </c>
      <c r="W41" s="103">
        <f t="shared" si="14"/>
        <v>0</v>
      </c>
      <c r="X41" s="7"/>
      <c r="Y41" s="23">
        <v>0</v>
      </c>
      <c r="Z41" s="103">
        <f t="shared" si="15"/>
        <v>0</v>
      </c>
      <c r="AA41" s="23">
        <v>0</v>
      </c>
      <c r="AB41" s="103">
        <f t="shared" si="16"/>
        <v>0</v>
      </c>
      <c r="AC41" s="23">
        <v>0</v>
      </c>
      <c r="AD41" s="103">
        <f t="shared" si="17"/>
        <v>0</v>
      </c>
      <c r="AE41" s="23">
        <v>0</v>
      </c>
      <c r="AF41" s="103">
        <f t="shared" si="18"/>
        <v>0</v>
      </c>
      <c r="AG41" s="23">
        <v>0</v>
      </c>
      <c r="AH41" s="103">
        <f t="shared" si="19"/>
        <v>0</v>
      </c>
      <c r="AJ41" s="33">
        <f t="shared" si="20"/>
        <v>0</v>
      </c>
      <c r="AK41" s="33">
        <f t="shared" si="21"/>
        <v>0</v>
      </c>
    </row>
    <row r="42" spans="1:37" x14ac:dyDescent="0.25">
      <c r="A42" s="52" t="s">
        <v>19</v>
      </c>
      <c r="B42" s="23">
        <v>0</v>
      </c>
      <c r="C42" s="103">
        <f t="shared" si="4"/>
        <v>0</v>
      </c>
      <c r="D42" s="23">
        <v>0</v>
      </c>
      <c r="E42" s="103">
        <f t="shared" si="5"/>
        <v>0</v>
      </c>
      <c r="F42" s="23">
        <v>0</v>
      </c>
      <c r="G42" s="103">
        <f t="shared" si="6"/>
        <v>0</v>
      </c>
      <c r="H42" s="23">
        <v>0</v>
      </c>
      <c r="I42" s="103">
        <f t="shared" si="7"/>
        <v>0</v>
      </c>
      <c r="J42" s="23">
        <v>0</v>
      </c>
      <c r="K42" s="103">
        <f t="shared" si="8"/>
        <v>0</v>
      </c>
      <c r="L42" s="23">
        <v>0</v>
      </c>
      <c r="M42" s="103">
        <f t="shared" si="9"/>
        <v>0</v>
      </c>
      <c r="N42" s="23">
        <v>0</v>
      </c>
      <c r="O42" s="103">
        <f t="shared" si="10"/>
        <v>0</v>
      </c>
      <c r="P42" s="23">
        <v>0</v>
      </c>
      <c r="Q42" s="103">
        <f t="shared" si="11"/>
        <v>0</v>
      </c>
      <c r="R42" s="23">
        <v>0</v>
      </c>
      <c r="S42" s="103">
        <f t="shared" si="12"/>
        <v>0</v>
      </c>
      <c r="T42" s="23">
        <v>0</v>
      </c>
      <c r="U42" s="103">
        <f t="shared" si="13"/>
        <v>0</v>
      </c>
      <c r="V42" s="23">
        <v>0</v>
      </c>
      <c r="W42" s="103">
        <f t="shared" si="14"/>
        <v>0</v>
      </c>
      <c r="X42" s="7"/>
      <c r="Y42" s="23">
        <v>0</v>
      </c>
      <c r="Z42" s="103">
        <f t="shared" si="15"/>
        <v>0</v>
      </c>
      <c r="AA42" s="23">
        <v>0</v>
      </c>
      <c r="AB42" s="103">
        <f t="shared" si="16"/>
        <v>0</v>
      </c>
      <c r="AC42" s="23">
        <v>0</v>
      </c>
      <c r="AD42" s="103">
        <f t="shared" si="17"/>
        <v>0</v>
      </c>
      <c r="AE42" s="23">
        <v>0</v>
      </c>
      <c r="AF42" s="103">
        <f t="shared" si="18"/>
        <v>0</v>
      </c>
      <c r="AG42" s="23">
        <v>0</v>
      </c>
      <c r="AH42" s="103">
        <f t="shared" si="19"/>
        <v>0</v>
      </c>
      <c r="AJ42" s="33">
        <f t="shared" si="20"/>
        <v>0</v>
      </c>
      <c r="AK42" s="33">
        <f t="shared" si="21"/>
        <v>0</v>
      </c>
    </row>
    <row r="43" spans="1:37" x14ac:dyDescent="0.25">
      <c r="A43" s="52" t="s">
        <v>19</v>
      </c>
      <c r="B43" s="23">
        <v>0</v>
      </c>
      <c r="C43" s="103">
        <f t="shared" si="4"/>
        <v>0</v>
      </c>
      <c r="D43" s="23">
        <v>0</v>
      </c>
      <c r="E43" s="103">
        <f t="shared" si="5"/>
        <v>0</v>
      </c>
      <c r="F43" s="23">
        <v>0</v>
      </c>
      <c r="G43" s="103">
        <f t="shared" si="6"/>
        <v>0</v>
      </c>
      <c r="H43" s="23">
        <v>0</v>
      </c>
      <c r="I43" s="103">
        <f t="shared" si="7"/>
        <v>0</v>
      </c>
      <c r="J43" s="23">
        <v>0</v>
      </c>
      <c r="K43" s="103">
        <f t="shared" si="8"/>
        <v>0</v>
      </c>
      <c r="L43" s="23">
        <v>0</v>
      </c>
      <c r="M43" s="103">
        <f t="shared" si="9"/>
        <v>0</v>
      </c>
      <c r="N43" s="23">
        <v>0</v>
      </c>
      <c r="O43" s="103">
        <f t="shared" si="10"/>
        <v>0</v>
      </c>
      <c r="P43" s="23">
        <v>0</v>
      </c>
      <c r="Q43" s="103">
        <f t="shared" si="11"/>
        <v>0</v>
      </c>
      <c r="R43" s="23">
        <v>0</v>
      </c>
      <c r="S43" s="103">
        <f t="shared" si="12"/>
        <v>0</v>
      </c>
      <c r="T43" s="23">
        <v>0</v>
      </c>
      <c r="U43" s="103">
        <f t="shared" si="13"/>
        <v>0</v>
      </c>
      <c r="V43" s="23">
        <v>0</v>
      </c>
      <c r="W43" s="103">
        <f t="shared" si="14"/>
        <v>0</v>
      </c>
      <c r="X43" s="7"/>
      <c r="Y43" s="23">
        <v>0</v>
      </c>
      <c r="Z43" s="103">
        <f t="shared" si="15"/>
        <v>0</v>
      </c>
      <c r="AA43" s="23">
        <v>0</v>
      </c>
      <c r="AB43" s="103">
        <f t="shared" si="16"/>
        <v>0</v>
      </c>
      <c r="AC43" s="23">
        <v>0</v>
      </c>
      <c r="AD43" s="103">
        <f t="shared" si="17"/>
        <v>0</v>
      </c>
      <c r="AE43" s="23">
        <v>0</v>
      </c>
      <c r="AF43" s="103">
        <f t="shared" si="18"/>
        <v>0</v>
      </c>
      <c r="AG43" s="23">
        <v>0</v>
      </c>
      <c r="AH43" s="103">
        <f t="shared" si="19"/>
        <v>0</v>
      </c>
      <c r="AJ43" s="33">
        <f t="shared" si="20"/>
        <v>0</v>
      </c>
      <c r="AK43" s="33">
        <f t="shared" si="21"/>
        <v>0</v>
      </c>
    </row>
    <row r="44" spans="1:37" x14ac:dyDescent="0.25">
      <c r="A44" s="52" t="s">
        <v>19</v>
      </c>
      <c r="B44" s="23">
        <v>0</v>
      </c>
      <c r="C44" s="103">
        <f t="shared" si="4"/>
        <v>0</v>
      </c>
      <c r="D44" s="23">
        <v>0</v>
      </c>
      <c r="E44" s="103">
        <f t="shared" si="5"/>
        <v>0</v>
      </c>
      <c r="F44" s="23">
        <v>0</v>
      </c>
      <c r="G44" s="103">
        <f t="shared" si="6"/>
        <v>0</v>
      </c>
      <c r="H44" s="23">
        <v>0</v>
      </c>
      <c r="I44" s="103">
        <f t="shared" si="7"/>
        <v>0</v>
      </c>
      <c r="J44" s="23">
        <v>0</v>
      </c>
      <c r="K44" s="103">
        <f t="shared" si="8"/>
        <v>0</v>
      </c>
      <c r="L44" s="23">
        <v>0</v>
      </c>
      <c r="M44" s="103">
        <f t="shared" si="9"/>
        <v>0</v>
      </c>
      <c r="N44" s="23">
        <v>0</v>
      </c>
      <c r="O44" s="103">
        <f t="shared" si="10"/>
        <v>0</v>
      </c>
      <c r="P44" s="23">
        <v>0</v>
      </c>
      <c r="Q44" s="103">
        <f t="shared" si="11"/>
        <v>0</v>
      </c>
      <c r="R44" s="23">
        <v>0</v>
      </c>
      <c r="S44" s="103">
        <f t="shared" si="12"/>
        <v>0</v>
      </c>
      <c r="T44" s="23">
        <v>0</v>
      </c>
      <c r="U44" s="103">
        <f t="shared" si="13"/>
        <v>0</v>
      </c>
      <c r="V44" s="23">
        <v>0</v>
      </c>
      <c r="W44" s="103">
        <f t="shared" si="14"/>
        <v>0</v>
      </c>
      <c r="X44" s="7"/>
      <c r="Y44" s="23">
        <v>0</v>
      </c>
      <c r="Z44" s="103">
        <f t="shared" si="15"/>
        <v>0</v>
      </c>
      <c r="AA44" s="23">
        <v>0</v>
      </c>
      <c r="AB44" s="103">
        <f t="shared" si="16"/>
        <v>0</v>
      </c>
      <c r="AC44" s="23">
        <v>0</v>
      </c>
      <c r="AD44" s="103">
        <f t="shared" si="17"/>
        <v>0</v>
      </c>
      <c r="AE44" s="23">
        <v>0</v>
      </c>
      <c r="AF44" s="103">
        <f t="shared" si="18"/>
        <v>0</v>
      </c>
      <c r="AG44" s="23">
        <v>0</v>
      </c>
      <c r="AH44" s="103">
        <f t="shared" si="19"/>
        <v>0</v>
      </c>
      <c r="AJ44" s="33">
        <f t="shared" si="20"/>
        <v>0</v>
      </c>
      <c r="AK44" s="33">
        <f t="shared" si="21"/>
        <v>0</v>
      </c>
    </row>
    <row r="45" spans="1:37" x14ac:dyDescent="0.25">
      <c r="A45" s="52" t="s">
        <v>19</v>
      </c>
      <c r="B45" s="23">
        <v>0</v>
      </c>
      <c r="C45" s="103">
        <f t="shared" si="4"/>
        <v>0</v>
      </c>
      <c r="D45" s="23">
        <v>0</v>
      </c>
      <c r="E45" s="103">
        <f t="shared" si="5"/>
        <v>0</v>
      </c>
      <c r="F45" s="23">
        <v>0</v>
      </c>
      <c r="G45" s="103">
        <f t="shared" si="6"/>
        <v>0</v>
      </c>
      <c r="H45" s="23">
        <v>0</v>
      </c>
      <c r="I45" s="103">
        <f t="shared" si="7"/>
        <v>0</v>
      </c>
      <c r="J45" s="23">
        <v>0</v>
      </c>
      <c r="K45" s="103">
        <f t="shared" si="8"/>
        <v>0</v>
      </c>
      <c r="L45" s="23">
        <v>0</v>
      </c>
      <c r="M45" s="103">
        <f t="shared" si="9"/>
        <v>0</v>
      </c>
      <c r="N45" s="23">
        <v>0</v>
      </c>
      <c r="O45" s="103">
        <f t="shared" si="10"/>
        <v>0</v>
      </c>
      <c r="P45" s="23">
        <v>0</v>
      </c>
      <c r="Q45" s="103">
        <f t="shared" si="11"/>
        <v>0</v>
      </c>
      <c r="R45" s="23">
        <v>0</v>
      </c>
      <c r="S45" s="103">
        <f t="shared" si="12"/>
        <v>0</v>
      </c>
      <c r="T45" s="23">
        <v>0</v>
      </c>
      <c r="U45" s="103">
        <f t="shared" si="13"/>
        <v>0</v>
      </c>
      <c r="V45" s="23">
        <v>0</v>
      </c>
      <c r="W45" s="103">
        <f t="shared" si="14"/>
        <v>0</v>
      </c>
      <c r="X45" s="7"/>
      <c r="Y45" s="23">
        <v>0</v>
      </c>
      <c r="Z45" s="103">
        <f t="shared" si="15"/>
        <v>0</v>
      </c>
      <c r="AA45" s="23">
        <v>0</v>
      </c>
      <c r="AB45" s="103">
        <f t="shared" si="16"/>
        <v>0</v>
      </c>
      <c r="AC45" s="23">
        <v>0</v>
      </c>
      <c r="AD45" s="103">
        <f t="shared" si="17"/>
        <v>0</v>
      </c>
      <c r="AE45" s="23">
        <v>0</v>
      </c>
      <c r="AF45" s="103">
        <f t="shared" si="18"/>
        <v>0</v>
      </c>
      <c r="AG45" s="23">
        <v>0</v>
      </c>
      <c r="AH45" s="103">
        <f t="shared" si="19"/>
        <v>0</v>
      </c>
      <c r="AJ45" s="33">
        <f t="shared" si="20"/>
        <v>0</v>
      </c>
      <c r="AK45" s="33">
        <f t="shared" si="21"/>
        <v>0</v>
      </c>
    </row>
    <row r="46" spans="1:37" x14ac:dyDescent="0.25">
      <c r="A46" s="52" t="s">
        <v>19</v>
      </c>
      <c r="B46" s="23">
        <v>0</v>
      </c>
      <c r="C46" s="103">
        <f t="shared" si="4"/>
        <v>0</v>
      </c>
      <c r="D46" s="23">
        <v>0</v>
      </c>
      <c r="E46" s="103">
        <f t="shared" si="5"/>
        <v>0</v>
      </c>
      <c r="F46" s="23">
        <v>0</v>
      </c>
      <c r="G46" s="103">
        <f t="shared" si="6"/>
        <v>0</v>
      </c>
      <c r="H46" s="23">
        <v>0</v>
      </c>
      <c r="I46" s="103">
        <f t="shared" si="7"/>
        <v>0</v>
      </c>
      <c r="J46" s="23">
        <v>0</v>
      </c>
      <c r="K46" s="103">
        <f t="shared" si="8"/>
        <v>0</v>
      </c>
      <c r="L46" s="23">
        <v>0</v>
      </c>
      <c r="M46" s="103">
        <f t="shared" si="9"/>
        <v>0</v>
      </c>
      <c r="N46" s="23">
        <v>0</v>
      </c>
      <c r="O46" s="103">
        <f t="shared" si="10"/>
        <v>0</v>
      </c>
      <c r="P46" s="23">
        <v>0</v>
      </c>
      <c r="Q46" s="103">
        <f t="shared" si="11"/>
        <v>0</v>
      </c>
      <c r="R46" s="23">
        <v>0</v>
      </c>
      <c r="S46" s="103">
        <f t="shared" si="12"/>
        <v>0</v>
      </c>
      <c r="T46" s="23">
        <v>0</v>
      </c>
      <c r="U46" s="103">
        <f t="shared" si="13"/>
        <v>0</v>
      </c>
      <c r="V46" s="23">
        <v>0</v>
      </c>
      <c r="W46" s="103">
        <f t="shared" si="14"/>
        <v>0</v>
      </c>
      <c r="X46" s="7"/>
      <c r="Y46" s="23">
        <v>0</v>
      </c>
      <c r="Z46" s="103">
        <f t="shared" si="15"/>
        <v>0</v>
      </c>
      <c r="AA46" s="23">
        <v>0</v>
      </c>
      <c r="AB46" s="103">
        <f t="shared" si="16"/>
        <v>0</v>
      </c>
      <c r="AC46" s="23">
        <v>0</v>
      </c>
      <c r="AD46" s="103">
        <f t="shared" si="17"/>
        <v>0</v>
      </c>
      <c r="AE46" s="23">
        <v>0</v>
      </c>
      <c r="AF46" s="103">
        <f t="shared" si="18"/>
        <v>0</v>
      </c>
      <c r="AG46" s="23">
        <v>0</v>
      </c>
      <c r="AH46" s="103">
        <f t="shared" si="19"/>
        <v>0</v>
      </c>
      <c r="AJ46" s="33">
        <f t="shared" si="20"/>
        <v>0</v>
      </c>
      <c r="AK46" s="33">
        <f t="shared" si="21"/>
        <v>0</v>
      </c>
    </row>
    <row r="47" spans="1:37" x14ac:dyDescent="0.25">
      <c r="A47" s="52" t="s">
        <v>19</v>
      </c>
      <c r="B47" s="23">
        <v>0</v>
      </c>
      <c r="C47" s="103">
        <f t="shared" si="4"/>
        <v>0</v>
      </c>
      <c r="D47" s="23">
        <v>0</v>
      </c>
      <c r="E47" s="103">
        <f t="shared" si="5"/>
        <v>0</v>
      </c>
      <c r="F47" s="23">
        <v>0</v>
      </c>
      <c r="G47" s="103">
        <f t="shared" si="6"/>
        <v>0</v>
      </c>
      <c r="H47" s="23">
        <v>0</v>
      </c>
      <c r="I47" s="103">
        <f t="shared" si="7"/>
        <v>0</v>
      </c>
      <c r="J47" s="23">
        <v>0</v>
      </c>
      <c r="K47" s="103">
        <f t="shared" si="8"/>
        <v>0</v>
      </c>
      <c r="L47" s="23">
        <v>0</v>
      </c>
      <c r="M47" s="103">
        <f t="shared" si="9"/>
        <v>0</v>
      </c>
      <c r="N47" s="23">
        <v>0</v>
      </c>
      <c r="O47" s="103">
        <f t="shared" si="10"/>
        <v>0</v>
      </c>
      <c r="P47" s="23">
        <v>0</v>
      </c>
      <c r="Q47" s="103">
        <f t="shared" si="11"/>
        <v>0</v>
      </c>
      <c r="R47" s="23">
        <v>0</v>
      </c>
      <c r="S47" s="103">
        <f t="shared" si="12"/>
        <v>0</v>
      </c>
      <c r="T47" s="23">
        <v>0</v>
      </c>
      <c r="U47" s="103">
        <f t="shared" si="13"/>
        <v>0</v>
      </c>
      <c r="V47" s="23">
        <v>0</v>
      </c>
      <c r="W47" s="103">
        <f t="shared" si="14"/>
        <v>0</v>
      </c>
      <c r="X47" s="7"/>
      <c r="Y47" s="23">
        <v>0</v>
      </c>
      <c r="Z47" s="103">
        <f t="shared" si="15"/>
        <v>0</v>
      </c>
      <c r="AA47" s="23">
        <v>0</v>
      </c>
      <c r="AB47" s="103">
        <f t="shared" si="16"/>
        <v>0</v>
      </c>
      <c r="AC47" s="23">
        <v>0</v>
      </c>
      <c r="AD47" s="103">
        <f t="shared" si="17"/>
        <v>0</v>
      </c>
      <c r="AE47" s="23">
        <v>0</v>
      </c>
      <c r="AF47" s="103">
        <f t="shared" si="18"/>
        <v>0</v>
      </c>
      <c r="AG47" s="23">
        <v>0</v>
      </c>
      <c r="AH47" s="103">
        <f t="shared" si="19"/>
        <v>0</v>
      </c>
      <c r="AJ47" s="33">
        <f t="shared" si="20"/>
        <v>0</v>
      </c>
      <c r="AK47" s="33">
        <f t="shared" si="21"/>
        <v>0</v>
      </c>
    </row>
    <row r="48" spans="1:37" x14ac:dyDescent="0.25">
      <c r="A48" s="52" t="s">
        <v>19</v>
      </c>
      <c r="B48" s="23">
        <v>0</v>
      </c>
      <c r="C48" s="103">
        <f t="shared" si="4"/>
        <v>0</v>
      </c>
      <c r="D48" s="23">
        <v>0</v>
      </c>
      <c r="E48" s="103">
        <f t="shared" si="5"/>
        <v>0</v>
      </c>
      <c r="F48" s="23">
        <v>0</v>
      </c>
      <c r="G48" s="103">
        <f t="shared" si="6"/>
        <v>0</v>
      </c>
      <c r="H48" s="23">
        <v>0</v>
      </c>
      <c r="I48" s="103">
        <f t="shared" si="7"/>
        <v>0</v>
      </c>
      <c r="J48" s="23">
        <v>0</v>
      </c>
      <c r="K48" s="103">
        <f t="shared" si="8"/>
        <v>0</v>
      </c>
      <c r="L48" s="23">
        <v>0</v>
      </c>
      <c r="M48" s="103">
        <f t="shared" si="9"/>
        <v>0</v>
      </c>
      <c r="N48" s="23">
        <v>0</v>
      </c>
      <c r="O48" s="103">
        <f t="shared" si="10"/>
        <v>0</v>
      </c>
      <c r="P48" s="23">
        <v>0</v>
      </c>
      <c r="Q48" s="103">
        <f t="shared" si="11"/>
        <v>0</v>
      </c>
      <c r="R48" s="23">
        <v>0</v>
      </c>
      <c r="S48" s="103">
        <f t="shared" si="12"/>
        <v>0</v>
      </c>
      <c r="T48" s="23">
        <v>0</v>
      </c>
      <c r="U48" s="103">
        <f t="shared" si="13"/>
        <v>0</v>
      </c>
      <c r="V48" s="23">
        <v>0</v>
      </c>
      <c r="W48" s="103">
        <f t="shared" si="14"/>
        <v>0</v>
      </c>
      <c r="X48" s="7"/>
      <c r="Y48" s="23">
        <v>0</v>
      </c>
      <c r="Z48" s="103">
        <f t="shared" si="15"/>
        <v>0</v>
      </c>
      <c r="AA48" s="23">
        <v>0</v>
      </c>
      <c r="AB48" s="103">
        <f t="shared" si="16"/>
        <v>0</v>
      </c>
      <c r="AC48" s="23">
        <v>0</v>
      </c>
      <c r="AD48" s="103">
        <f t="shared" si="17"/>
        <v>0</v>
      </c>
      <c r="AE48" s="23">
        <v>0</v>
      </c>
      <c r="AF48" s="103">
        <f t="shared" si="18"/>
        <v>0</v>
      </c>
      <c r="AG48" s="23">
        <v>0</v>
      </c>
      <c r="AH48" s="103">
        <f t="shared" si="19"/>
        <v>0</v>
      </c>
      <c r="AJ48" s="33">
        <f t="shared" si="20"/>
        <v>0</v>
      </c>
      <c r="AK48" s="33">
        <f t="shared" si="21"/>
        <v>0</v>
      </c>
    </row>
    <row r="49" spans="1:37" x14ac:dyDescent="0.25">
      <c r="A49" s="52" t="s">
        <v>19</v>
      </c>
      <c r="B49" s="23">
        <v>0</v>
      </c>
      <c r="C49" s="103">
        <f t="shared" si="4"/>
        <v>0</v>
      </c>
      <c r="D49" s="23">
        <v>0</v>
      </c>
      <c r="E49" s="103">
        <f t="shared" si="5"/>
        <v>0</v>
      </c>
      <c r="F49" s="23">
        <v>0</v>
      </c>
      <c r="G49" s="103">
        <f t="shared" si="6"/>
        <v>0</v>
      </c>
      <c r="H49" s="23">
        <v>0</v>
      </c>
      <c r="I49" s="103">
        <f t="shared" si="7"/>
        <v>0</v>
      </c>
      <c r="J49" s="23">
        <v>0</v>
      </c>
      <c r="K49" s="103">
        <f t="shared" si="8"/>
        <v>0</v>
      </c>
      <c r="L49" s="23">
        <v>0</v>
      </c>
      <c r="M49" s="103">
        <f t="shared" si="9"/>
        <v>0</v>
      </c>
      <c r="N49" s="23">
        <v>0</v>
      </c>
      <c r="O49" s="103">
        <f t="shared" si="10"/>
        <v>0</v>
      </c>
      <c r="P49" s="23">
        <v>0</v>
      </c>
      <c r="Q49" s="103">
        <f t="shared" si="11"/>
        <v>0</v>
      </c>
      <c r="R49" s="23">
        <v>0</v>
      </c>
      <c r="S49" s="103">
        <f t="shared" si="12"/>
        <v>0</v>
      </c>
      <c r="T49" s="23">
        <v>0</v>
      </c>
      <c r="U49" s="103">
        <f t="shared" si="13"/>
        <v>0</v>
      </c>
      <c r="V49" s="23">
        <v>0</v>
      </c>
      <c r="W49" s="103">
        <f t="shared" si="14"/>
        <v>0</v>
      </c>
      <c r="X49" s="7"/>
      <c r="Y49" s="23">
        <v>0</v>
      </c>
      <c r="Z49" s="103">
        <f t="shared" si="15"/>
        <v>0</v>
      </c>
      <c r="AA49" s="23">
        <v>0</v>
      </c>
      <c r="AB49" s="103">
        <f t="shared" si="16"/>
        <v>0</v>
      </c>
      <c r="AC49" s="23">
        <v>0</v>
      </c>
      <c r="AD49" s="103">
        <f t="shared" si="17"/>
        <v>0</v>
      </c>
      <c r="AE49" s="23">
        <v>0</v>
      </c>
      <c r="AF49" s="103">
        <f t="shared" si="18"/>
        <v>0</v>
      </c>
      <c r="AG49" s="23">
        <v>0</v>
      </c>
      <c r="AH49" s="103">
        <f t="shared" si="19"/>
        <v>0</v>
      </c>
      <c r="AJ49" s="33">
        <f t="shared" si="20"/>
        <v>0</v>
      </c>
      <c r="AK49" s="33">
        <f t="shared" si="21"/>
        <v>0</v>
      </c>
    </row>
    <row r="50" spans="1:37" x14ac:dyDescent="0.25">
      <c r="A50" s="52" t="s">
        <v>19</v>
      </c>
      <c r="B50" s="23">
        <v>0</v>
      </c>
      <c r="C50" s="103">
        <f t="shared" si="4"/>
        <v>0</v>
      </c>
      <c r="D50" s="23">
        <v>0</v>
      </c>
      <c r="E50" s="103">
        <f t="shared" si="5"/>
        <v>0</v>
      </c>
      <c r="F50" s="23">
        <v>0</v>
      </c>
      <c r="G50" s="103">
        <f t="shared" si="6"/>
        <v>0</v>
      </c>
      <c r="H50" s="23">
        <v>0</v>
      </c>
      <c r="I50" s="103">
        <f t="shared" si="7"/>
        <v>0</v>
      </c>
      <c r="J50" s="23">
        <v>0</v>
      </c>
      <c r="K50" s="103">
        <f t="shared" si="8"/>
        <v>0</v>
      </c>
      <c r="L50" s="23">
        <v>0</v>
      </c>
      <c r="M50" s="103">
        <f t="shared" si="9"/>
        <v>0</v>
      </c>
      <c r="N50" s="23">
        <v>0</v>
      </c>
      <c r="O50" s="103">
        <f t="shared" si="10"/>
        <v>0</v>
      </c>
      <c r="P50" s="23">
        <v>0</v>
      </c>
      <c r="Q50" s="103">
        <f t="shared" si="11"/>
        <v>0</v>
      </c>
      <c r="R50" s="23">
        <v>0</v>
      </c>
      <c r="S50" s="103">
        <f t="shared" si="12"/>
        <v>0</v>
      </c>
      <c r="T50" s="23">
        <v>0</v>
      </c>
      <c r="U50" s="103">
        <f t="shared" si="13"/>
        <v>0</v>
      </c>
      <c r="V50" s="23">
        <v>0</v>
      </c>
      <c r="W50" s="103">
        <f t="shared" si="14"/>
        <v>0</v>
      </c>
      <c r="X50" s="7"/>
      <c r="Y50" s="23">
        <v>0</v>
      </c>
      <c r="Z50" s="103">
        <f t="shared" si="15"/>
        <v>0</v>
      </c>
      <c r="AA50" s="23">
        <v>0</v>
      </c>
      <c r="AB50" s="103">
        <f t="shared" si="16"/>
        <v>0</v>
      </c>
      <c r="AC50" s="23">
        <v>0</v>
      </c>
      <c r="AD50" s="103">
        <f t="shared" si="17"/>
        <v>0</v>
      </c>
      <c r="AE50" s="23">
        <v>0</v>
      </c>
      <c r="AF50" s="103">
        <f t="shared" si="18"/>
        <v>0</v>
      </c>
      <c r="AG50" s="23">
        <v>0</v>
      </c>
      <c r="AH50" s="103">
        <f t="shared" si="19"/>
        <v>0</v>
      </c>
      <c r="AJ50" s="33">
        <f t="shared" si="20"/>
        <v>0</v>
      </c>
      <c r="AK50" s="33">
        <f t="shared" si="21"/>
        <v>0</v>
      </c>
    </row>
    <row r="51" spans="1:37" x14ac:dyDescent="0.25">
      <c r="A51" s="52" t="s">
        <v>19</v>
      </c>
      <c r="B51" s="23">
        <v>0</v>
      </c>
      <c r="C51" s="103">
        <f t="shared" si="4"/>
        <v>0</v>
      </c>
      <c r="D51" s="23">
        <v>0</v>
      </c>
      <c r="E51" s="103">
        <f t="shared" si="5"/>
        <v>0</v>
      </c>
      <c r="F51" s="23">
        <v>0</v>
      </c>
      <c r="G51" s="103">
        <f t="shared" si="6"/>
        <v>0</v>
      </c>
      <c r="H51" s="23">
        <v>0</v>
      </c>
      <c r="I51" s="103">
        <f t="shared" si="7"/>
        <v>0</v>
      </c>
      <c r="J51" s="23">
        <v>0</v>
      </c>
      <c r="K51" s="103">
        <f t="shared" si="8"/>
        <v>0</v>
      </c>
      <c r="L51" s="23">
        <v>0</v>
      </c>
      <c r="M51" s="103">
        <f t="shared" si="9"/>
        <v>0</v>
      </c>
      <c r="N51" s="23">
        <v>0</v>
      </c>
      <c r="O51" s="103">
        <f t="shared" si="10"/>
        <v>0</v>
      </c>
      <c r="P51" s="23">
        <v>0</v>
      </c>
      <c r="Q51" s="103">
        <f t="shared" si="11"/>
        <v>0</v>
      </c>
      <c r="R51" s="23">
        <v>0</v>
      </c>
      <c r="S51" s="103">
        <f t="shared" si="12"/>
        <v>0</v>
      </c>
      <c r="T51" s="23">
        <v>0</v>
      </c>
      <c r="U51" s="103">
        <f t="shared" si="13"/>
        <v>0</v>
      </c>
      <c r="V51" s="23">
        <v>0</v>
      </c>
      <c r="W51" s="103">
        <f t="shared" si="14"/>
        <v>0</v>
      </c>
      <c r="X51" s="7"/>
      <c r="Y51" s="23">
        <v>0</v>
      </c>
      <c r="Z51" s="103">
        <f t="shared" si="15"/>
        <v>0</v>
      </c>
      <c r="AA51" s="23">
        <v>0</v>
      </c>
      <c r="AB51" s="103">
        <f t="shared" si="16"/>
        <v>0</v>
      </c>
      <c r="AC51" s="23">
        <v>0</v>
      </c>
      <c r="AD51" s="103">
        <f t="shared" si="17"/>
        <v>0</v>
      </c>
      <c r="AE51" s="23">
        <v>0</v>
      </c>
      <c r="AF51" s="103">
        <f t="shared" si="18"/>
        <v>0</v>
      </c>
      <c r="AG51" s="23">
        <v>0</v>
      </c>
      <c r="AH51" s="103">
        <f t="shared" si="19"/>
        <v>0</v>
      </c>
      <c r="AJ51" s="33">
        <f t="shared" si="20"/>
        <v>0</v>
      </c>
      <c r="AK51" s="33">
        <f t="shared" si="21"/>
        <v>0</v>
      </c>
    </row>
    <row r="52" spans="1:37" x14ac:dyDescent="0.25">
      <c r="A52" s="52" t="s">
        <v>19</v>
      </c>
      <c r="B52" s="23">
        <v>0</v>
      </c>
      <c r="C52" s="103">
        <f t="shared" si="4"/>
        <v>0</v>
      </c>
      <c r="D52" s="23">
        <v>0</v>
      </c>
      <c r="E52" s="103">
        <f t="shared" si="5"/>
        <v>0</v>
      </c>
      <c r="F52" s="23">
        <v>0</v>
      </c>
      <c r="G52" s="103">
        <f t="shared" si="6"/>
        <v>0</v>
      </c>
      <c r="H52" s="23">
        <v>0</v>
      </c>
      <c r="I52" s="103">
        <f t="shared" si="7"/>
        <v>0</v>
      </c>
      <c r="J52" s="23">
        <v>0</v>
      </c>
      <c r="K52" s="103">
        <f t="shared" si="8"/>
        <v>0</v>
      </c>
      <c r="L52" s="23">
        <v>0</v>
      </c>
      <c r="M52" s="103">
        <f t="shared" si="9"/>
        <v>0</v>
      </c>
      <c r="N52" s="23">
        <v>0</v>
      </c>
      <c r="O52" s="103">
        <f t="shared" si="10"/>
        <v>0</v>
      </c>
      <c r="P52" s="23">
        <v>0</v>
      </c>
      <c r="Q52" s="103">
        <f t="shared" si="11"/>
        <v>0</v>
      </c>
      <c r="R52" s="23">
        <v>0</v>
      </c>
      <c r="S52" s="103">
        <f t="shared" si="12"/>
        <v>0</v>
      </c>
      <c r="T52" s="23">
        <v>0</v>
      </c>
      <c r="U52" s="103">
        <f t="shared" si="13"/>
        <v>0</v>
      </c>
      <c r="V52" s="23">
        <v>0</v>
      </c>
      <c r="W52" s="103">
        <f t="shared" si="14"/>
        <v>0</v>
      </c>
      <c r="X52" s="7"/>
      <c r="Y52" s="23">
        <v>0</v>
      </c>
      <c r="Z52" s="103">
        <f t="shared" si="15"/>
        <v>0</v>
      </c>
      <c r="AA52" s="23">
        <v>0</v>
      </c>
      <c r="AB52" s="103">
        <f t="shared" si="16"/>
        <v>0</v>
      </c>
      <c r="AC52" s="23">
        <v>0</v>
      </c>
      <c r="AD52" s="103">
        <f t="shared" si="17"/>
        <v>0</v>
      </c>
      <c r="AE52" s="23">
        <v>0</v>
      </c>
      <c r="AF52" s="103">
        <f t="shared" si="18"/>
        <v>0</v>
      </c>
      <c r="AG52" s="23">
        <v>0</v>
      </c>
      <c r="AH52" s="103">
        <f t="shared" si="19"/>
        <v>0</v>
      </c>
      <c r="AJ52" s="33">
        <f t="shared" si="20"/>
        <v>0</v>
      </c>
      <c r="AK52" s="33">
        <f t="shared" si="21"/>
        <v>0</v>
      </c>
    </row>
    <row r="53" spans="1:37" x14ac:dyDescent="0.25">
      <c r="A53" s="52" t="s">
        <v>19</v>
      </c>
      <c r="B53" s="23">
        <v>0</v>
      </c>
      <c r="C53" s="103">
        <f t="shared" si="4"/>
        <v>0</v>
      </c>
      <c r="D53" s="23">
        <v>0</v>
      </c>
      <c r="E53" s="103">
        <f t="shared" si="5"/>
        <v>0</v>
      </c>
      <c r="F53" s="23">
        <v>0</v>
      </c>
      <c r="G53" s="103">
        <f t="shared" si="6"/>
        <v>0</v>
      </c>
      <c r="H53" s="23">
        <v>0</v>
      </c>
      <c r="I53" s="103">
        <f t="shared" si="7"/>
        <v>0</v>
      </c>
      <c r="J53" s="23">
        <v>0</v>
      </c>
      <c r="K53" s="103">
        <f t="shared" si="8"/>
        <v>0</v>
      </c>
      <c r="L53" s="23">
        <v>0</v>
      </c>
      <c r="M53" s="103">
        <f t="shared" si="9"/>
        <v>0</v>
      </c>
      <c r="N53" s="23">
        <v>0</v>
      </c>
      <c r="O53" s="103">
        <f t="shared" si="10"/>
        <v>0</v>
      </c>
      <c r="P53" s="23">
        <v>0</v>
      </c>
      <c r="Q53" s="103">
        <f t="shared" si="11"/>
        <v>0</v>
      </c>
      <c r="R53" s="23">
        <v>0</v>
      </c>
      <c r="S53" s="103">
        <f t="shared" si="12"/>
        <v>0</v>
      </c>
      <c r="T53" s="23">
        <v>0</v>
      </c>
      <c r="U53" s="103">
        <f t="shared" si="13"/>
        <v>0</v>
      </c>
      <c r="V53" s="23">
        <v>0</v>
      </c>
      <c r="W53" s="103">
        <f t="shared" si="14"/>
        <v>0</v>
      </c>
      <c r="X53" s="7"/>
      <c r="Y53" s="23">
        <v>0</v>
      </c>
      <c r="Z53" s="103">
        <f t="shared" si="15"/>
        <v>0</v>
      </c>
      <c r="AA53" s="23">
        <v>0</v>
      </c>
      <c r="AB53" s="103">
        <f t="shared" si="16"/>
        <v>0</v>
      </c>
      <c r="AC53" s="23">
        <v>0</v>
      </c>
      <c r="AD53" s="103">
        <f t="shared" si="17"/>
        <v>0</v>
      </c>
      <c r="AE53" s="23">
        <v>0</v>
      </c>
      <c r="AF53" s="103">
        <f t="shared" si="18"/>
        <v>0</v>
      </c>
      <c r="AG53" s="23">
        <v>0</v>
      </c>
      <c r="AH53" s="103">
        <f t="shared" si="19"/>
        <v>0</v>
      </c>
      <c r="AJ53" s="33">
        <f t="shared" si="20"/>
        <v>0</v>
      </c>
      <c r="AK53" s="33">
        <f t="shared" si="21"/>
        <v>0</v>
      </c>
    </row>
    <row r="54" spans="1:37" x14ac:dyDescent="0.25">
      <c r="A54" s="52" t="s">
        <v>19</v>
      </c>
      <c r="B54" s="23">
        <v>0</v>
      </c>
      <c r="C54" s="103">
        <f t="shared" si="4"/>
        <v>0</v>
      </c>
      <c r="D54" s="23">
        <v>0</v>
      </c>
      <c r="E54" s="103">
        <f t="shared" si="5"/>
        <v>0</v>
      </c>
      <c r="F54" s="23">
        <v>0</v>
      </c>
      <c r="G54" s="103">
        <f t="shared" si="6"/>
        <v>0</v>
      </c>
      <c r="H54" s="23">
        <v>0</v>
      </c>
      <c r="I54" s="103">
        <f t="shared" si="7"/>
        <v>0</v>
      </c>
      <c r="J54" s="23">
        <v>0</v>
      </c>
      <c r="K54" s="103">
        <f t="shared" si="8"/>
        <v>0</v>
      </c>
      <c r="L54" s="23">
        <v>0</v>
      </c>
      <c r="M54" s="103">
        <f t="shared" si="9"/>
        <v>0</v>
      </c>
      <c r="N54" s="23">
        <v>0</v>
      </c>
      <c r="O54" s="103">
        <f t="shared" si="10"/>
        <v>0</v>
      </c>
      <c r="P54" s="23">
        <v>0</v>
      </c>
      <c r="Q54" s="103">
        <f t="shared" si="11"/>
        <v>0</v>
      </c>
      <c r="R54" s="23">
        <v>0</v>
      </c>
      <c r="S54" s="103">
        <f t="shared" si="12"/>
        <v>0</v>
      </c>
      <c r="T54" s="23">
        <v>0</v>
      </c>
      <c r="U54" s="103">
        <f t="shared" si="13"/>
        <v>0</v>
      </c>
      <c r="V54" s="23">
        <v>0</v>
      </c>
      <c r="W54" s="103">
        <f t="shared" si="14"/>
        <v>0</v>
      </c>
      <c r="X54" s="7"/>
      <c r="Y54" s="23">
        <v>0</v>
      </c>
      <c r="Z54" s="103">
        <f t="shared" si="15"/>
        <v>0</v>
      </c>
      <c r="AA54" s="23">
        <v>0</v>
      </c>
      <c r="AB54" s="103">
        <f t="shared" si="16"/>
        <v>0</v>
      </c>
      <c r="AC54" s="23">
        <v>0</v>
      </c>
      <c r="AD54" s="103">
        <f t="shared" si="17"/>
        <v>0</v>
      </c>
      <c r="AE54" s="23">
        <v>0</v>
      </c>
      <c r="AF54" s="103">
        <f t="shared" si="18"/>
        <v>0</v>
      </c>
      <c r="AG54" s="23">
        <v>0</v>
      </c>
      <c r="AH54" s="103">
        <f t="shared" si="19"/>
        <v>0</v>
      </c>
      <c r="AJ54" s="33">
        <f t="shared" si="20"/>
        <v>0</v>
      </c>
      <c r="AK54" s="33">
        <f t="shared" si="21"/>
        <v>0</v>
      </c>
    </row>
    <row r="55" spans="1:37" x14ac:dyDescent="0.25">
      <c r="A55" s="52" t="s">
        <v>19</v>
      </c>
      <c r="B55" s="23">
        <v>0</v>
      </c>
      <c r="C55" s="103">
        <f t="shared" si="4"/>
        <v>0</v>
      </c>
      <c r="D55" s="23">
        <v>0</v>
      </c>
      <c r="E55" s="103">
        <f t="shared" si="5"/>
        <v>0</v>
      </c>
      <c r="F55" s="23">
        <v>0</v>
      </c>
      <c r="G55" s="103">
        <f t="shared" si="6"/>
        <v>0</v>
      </c>
      <c r="H55" s="23">
        <v>0</v>
      </c>
      <c r="I55" s="103">
        <f t="shared" si="7"/>
        <v>0</v>
      </c>
      <c r="J55" s="23">
        <v>0</v>
      </c>
      <c r="K55" s="103">
        <f t="shared" si="8"/>
        <v>0</v>
      </c>
      <c r="L55" s="23">
        <v>0</v>
      </c>
      <c r="M55" s="103">
        <f t="shared" si="9"/>
        <v>0</v>
      </c>
      <c r="N55" s="23">
        <v>0</v>
      </c>
      <c r="O55" s="103">
        <f t="shared" si="10"/>
        <v>0</v>
      </c>
      <c r="P55" s="23">
        <v>0</v>
      </c>
      <c r="Q55" s="103">
        <f t="shared" si="11"/>
        <v>0</v>
      </c>
      <c r="R55" s="23">
        <v>0</v>
      </c>
      <c r="S55" s="103">
        <f t="shared" si="12"/>
        <v>0</v>
      </c>
      <c r="T55" s="23">
        <v>0</v>
      </c>
      <c r="U55" s="103">
        <f t="shared" si="13"/>
        <v>0</v>
      </c>
      <c r="V55" s="23">
        <v>0</v>
      </c>
      <c r="W55" s="103">
        <f t="shared" si="14"/>
        <v>0</v>
      </c>
      <c r="X55" s="7"/>
      <c r="Y55" s="23">
        <v>0</v>
      </c>
      <c r="Z55" s="103">
        <f t="shared" si="15"/>
        <v>0</v>
      </c>
      <c r="AA55" s="23">
        <v>0</v>
      </c>
      <c r="AB55" s="103">
        <f t="shared" si="16"/>
        <v>0</v>
      </c>
      <c r="AC55" s="23">
        <v>0</v>
      </c>
      <c r="AD55" s="103">
        <f t="shared" si="17"/>
        <v>0</v>
      </c>
      <c r="AE55" s="23">
        <v>0</v>
      </c>
      <c r="AF55" s="103">
        <f t="shared" si="18"/>
        <v>0</v>
      </c>
      <c r="AG55" s="23">
        <v>0</v>
      </c>
      <c r="AH55" s="103">
        <f t="shared" si="19"/>
        <v>0</v>
      </c>
      <c r="AJ55" s="33">
        <f t="shared" si="20"/>
        <v>0</v>
      </c>
      <c r="AK55" s="33">
        <f t="shared" si="21"/>
        <v>0</v>
      </c>
    </row>
    <row r="56" spans="1:37" x14ac:dyDescent="0.25">
      <c r="A56" s="52" t="s">
        <v>19</v>
      </c>
      <c r="B56" s="23">
        <v>0</v>
      </c>
      <c r="C56" s="103">
        <f t="shared" si="4"/>
        <v>0</v>
      </c>
      <c r="D56" s="23">
        <v>0</v>
      </c>
      <c r="E56" s="103">
        <f t="shared" si="5"/>
        <v>0</v>
      </c>
      <c r="F56" s="23">
        <v>0</v>
      </c>
      <c r="G56" s="103">
        <f t="shared" si="6"/>
        <v>0</v>
      </c>
      <c r="H56" s="23">
        <v>0</v>
      </c>
      <c r="I56" s="103">
        <f t="shared" si="7"/>
        <v>0</v>
      </c>
      <c r="J56" s="23">
        <v>0</v>
      </c>
      <c r="K56" s="103">
        <f t="shared" si="8"/>
        <v>0</v>
      </c>
      <c r="L56" s="23">
        <v>0</v>
      </c>
      <c r="M56" s="103">
        <f t="shared" si="9"/>
        <v>0</v>
      </c>
      <c r="N56" s="23">
        <v>0</v>
      </c>
      <c r="O56" s="103">
        <f t="shared" si="10"/>
        <v>0</v>
      </c>
      <c r="P56" s="23">
        <v>0</v>
      </c>
      <c r="Q56" s="103">
        <f t="shared" si="11"/>
        <v>0</v>
      </c>
      <c r="R56" s="23">
        <v>0</v>
      </c>
      <c r="S56" s="103">
        <f t="shared" si="12"/>
        <v>0</v>
      </c>
      <c r="T56" s="23">
        <v>0</v>
      </c>
      <c r="U56" s="103">
        <f t="shared" si="13"/>
        <v>0</v>
      </c>
      <c r="V56" s="23">
        <v>0</v>
      </c>
      <c r="W56" s="103">
        <f t="shared" si="14"/>
        <v>0</v>
      </c>
      <c r="X56" s="7"/>
      <c r="Y56" s="23">
        <v>0</v>
      </c>
      <c r="Z56" s="103">
        <f t="shared" si="15"/>
        <v>0</v>
      </c>
      <c r="AA56" s="23">
        <v>0</v>
      </c>
      <c r="AB56" s="103">
        <f t="shared" si="16"/>
        <v>0</v>
      </c>
      <c r="AC56" s="23">
        <v>0</v>
      </c>
      <c r="AD56" s="103">
        <f t="shared" si="17"/>
        <v>0</v>
      </c>
      <c r="AE56" s="23">
        <v>0</v>
      </c>
      <c r="AF56" s="103">
        <f t="shared" si="18"/>
        <v>0</v>
      </c>
      <c r="AG56" s="23">
        <v>0</v>
      </c>
      <c r="AH56" s="103">
        <f t="shared" si="19"/>
        <v>0</v>
      </c>
      <c r="AJ56" s="33">
        <f t="shared" si="20"/>
        <v>0</v>
      </c>
      <c r="AK56" s="33">
        <f t="shared" si="21"/>
        <v>0</v>
      </c>
    </row>
    <row r="57" spans="1:37" x14ac:dyDescent="0.25">
      <c r="A57" s="52" t="s">
        <v>19</v>
      </c>
      <c r="B57" s="23">
        <v>0</v>
      </c>
      <c r="C57" s="103">
        <f t="shared" si="4"/>
        <v>0</v>
      </c>
      <c r="D57" s="23">
        <v>0</v>
      </c>
      <c r="E57" s="103">
        <f t="shared" si="5"/>
        <v>0</v>
      </c>
      <c r="F57" s="23">
        <v>0</v>
      </c>
      <c r="G57" s="103">
        <f t="shared" si="6"/>
        <v>0</v>
      </c>
      <c r="H57" s="23">
        <v>0</v>
      </c>
      <c r="I57" s="103">
        <f t="shared" si="7"/>
        <v>0</v>
      </c>
      <c r="J57" s="23">
        <v>0</v>
      </c>
      <c r="K57" s="103">
        <f t="shared" si="8"/>
        <v>0</v>
      </c>
      <c r="L57" s="23">
        <v>0</v>
      </c>
      <c r="M57" s="103">
        <f t="shared" si="9"/>
        <v>0</v>
      </c>
      <c r="N57" s="23">
        <v>0</v>
      </c>
      <c r="O57" s="103">
        <f t="shared" si="10"/>
        <v>0</v>
      </c>
      <c r="P57" s="23">
        <v>0</v>
      </c>
      <c r="Q57" s="103">
        <f t="shared" si="11"/>
        <v>0</v>
      </c>
      <c r="R57" s="23">
        <v>0</v>
      </c>
      <c r="S57" s="103">
        <f t="shared" si="12"/>
        <v>0</v>
      </c>
      <c r="T57" s="23">
        <v>0</v>
      </c>
      <c r="U57" s="103">
        <f t="shared" si="13"/>
        <v>0</v>
      </c>
      <c r="V57" s="23">
        <v>0</v>
      </c>
      <c r="W57" s="103">
        <f t="shared" si="14"/>
        <v>0</v>
      </c>
      <c r="X57" s="7"/>
      <c r="Y57" s="23">
        <v>0</v>
      </c>
      <c r="Z57" s="103">
        <f t="shared" si="15"/>
        <v>0</v>
      </c>
      <c r="AA57" s="23">
        <v>0</v>
      </c>
      <c r="AB57" s="103">
        <f t="shared" si="16"/>
        <v>0</v>
      </c>
      <c r="AC57" s="23">
        <v>0</v>
      </c>
      <c r="AD57" s="103">
        <f t="shared" si="17"/>
        <v>0</v>
      </c>
      <c r="AE57" s="23">
        <v>0</v>
      </c>
      <c r="AF57" s="103">
        <f t="shared" si="18"/>
        <v>0</v>
      </c>
      <c r="AG57" s="23">
        <v>0</v>
      </c>
      <c r="AH57" s="103">
        <f t="shared" si="19"/>
        <v>0</v>
      </c>
      <c r="AJ57" s="33">
        <f t="shared" si="20"/>
        <v>0</v>
      </c>
      <c r="AK57" s="33">
        <f t="shared" si="21"/>
        <v>0</v>
      </c>
    </row>
    <row r="58" spans="1:37" x14ac:dyDescent="0.25">
      <c r="A58" s="52" t="s">
        <v>19</v>
      </c>
      <c r="B58" s="23">
        <v>0</v>
      </c>
      <c r="C58" s="103">
        <f t="shared" si="4"/>
        <v>0</v>
      </c>
      <c r="D58" s="23">
        <v>0</v>
      </c>
      <c r="E58" s="103">
        <f t="shared" si="5"/>
        <v>0</v>
      </c>
      <c r="F58" s="23">
        <v>0</v>
      </c>
      <c r="G58" s="103">
        <f t="shared" si="6"/>
        <v>0</v>
      </c>
      <c r="H58" s="23">
        <v>0</v>
      </c>
      <c r="I58" s="103">
        <f t="shared" si="7"/>
        <v>0</v>
      </c>
      <c r="J58" s="23">
        <v>0</v>
      </c>
      <c r="K58" s="103">
        <f t="shared" si="8"/>
        <v>0</v>
      </c>
      <c r="L58" s="23">
        <v>0</v>
      </c>
      <c r="M58" s="103">
        <f t="shared" si="9"/>
        <v>0</v>
      </c>
      <c r="N58" s="23">
        <v>0</v>
      </c>
      <c r="O58" s="103">
        <f t="shared" si="10"/>
        <v>0</v>
      </c>
      <c r="P58" s="23">
        <v>0</v>
      </c>
      <c r="Q58" s="103">
        <f t="shared" si="11"/>
        <v>0</v>
      </c>
      <c r="R58" s="23">
        <v>0</v>
      </c>
      <c r="S58" s="103">
        <f t="shared" si="12"/>
        <v>0</v>
      </c>
      <c r="T58" s="23">
        <v>0</v>
      </c>
      <c r="U58" s="103">
        <f t="shared" si="13"/>
        <v>0</v>
      </c>
      <c r="V58" s="23">
        <v>0</v>
      </c>
      <c r="W58" s="103">
        <f t="shared" si="14"/>
        <v>0</v>
      </c>
      <c r="X58" s="7"/>
      <c r="Y58" s="23">
        <v>0</v>
      </c>
      <c r="Z58" s="103">
        <f t="shared" si="15"/>
        <v>0</v>
      </c>
      <c r="AA58" s="23">
        <v>0</v>
      </c>
      <c r="AB58" s="103">
        <f t="shared" si="16"/>
        <v>0</v>
      </c>
      <c r="AC58" s="23">
        <v>0</v>
      </c>
      <c r="AD58" s="103">
        <f t="shared" si="17"/>
        <v>0</v>
      </c>
      <c r="AE58" s="23">
        <v>0</v>
      </c>
      <c r="AF58" s="103">
        <f t="shared" si="18"/>
        <v>0</v>
      </c>
      <c r="AG58" s="23">
        <v>0</v>
      </c>
      <c r="AH58" s="103">
        <f t="shared" si="19"/>
        <v>0</v>
      </c>
      <c r="AJ58" s="33">
        <f t="shared" si="20"/>
        <v>0</v>
      </c>
      <c r="AK58" s="33">
        <f t="shared" si="21"/>
        <v>0</v>
      </c>
    </row>
    <row r="59" spans="1:37" x14ac:dyDescent="0.25">
      <c r="A59" s="52" t="s">
        <v>19</v>
      </c>
      <c r="B59" s="23">
        <v>0</v>
      </c>
      <c r="C59" s="103">
        <f t="shared" si="4"/>
        <v>0</v>
      </c>
      <c r="D59" s="23">
        <v>0</v>
      </c>
      <c r="E59" s="103">
        <f t="shared" si="5"/>
        <v>0</v>
      </c>
      <c r="F59" s="23">
        <v>0</v>
      </c>
      <c r="G59" s="103">
        <f t="shared" si="6"/>
        <v>0</v>
      </c>
      <c r="H59" s="23">
        <v>0</v>
      </c>
      <c r="I59" s="103">
        <f t="shared" si="7"/>
        <v>0</v>
      </c>
      <c r="J59" s="23">
        <v>0</v>
      </c>
      <c r="K59" s="103">
        <f t="shared" si="8"/>
        <v>0</v>
      </c>
      <c r="L59" s="23">
        <v>0</v>
      </c>
      <c r="M59" s="103">
        <f t="shared" si="9"/>
        <v>0</v>
      </c>
      <c r="N59" s="23">
        <v>0</v>
      </c>
      <c r="O59" s="103">
        <f t="shared" si="10"/>
        <v>0</v>
      </c>
      <c r="P59" s="23">
        <v>0</v>
      </c>
      <c r="Q59" s="103">
        <f t="shared" si="11"/>
        <v>0</v>
      </c>
      <c r="R59" s="23">
        <v>0</v>
      </c>
      <c r="S59" s="103">
        <f t="shared" si="12"/>
        <v>0</v>
      </c>
      <c r="T59" s="23">
        <v>0</v>
      </c>
      <c r="U59" s="103">
        <f t="shared" si="13"/>
        <v>0</v>
      </c>
      <c r="V59" s="23">
        <v>0</v>
      </c>
      <c r="W59" s="103">
        <f t="shared" si="14"/>
        <v>0</v>
      </c>
      <c r="X59" s="7"/>
      <c r="Y59" s="23">
        <v>0</v>
      </c>
      <c r="Z59" s="103">
        <f t="shared" si="15"/>
        <v>0</v>
      </c>
      <c r="AA59" s="23">
        <v>0</v>
      </c>
      <c r="AB59" s="103">
        <f t="shared" si="16"/>
        <v>0</v>
      </c>
      <c r="AC59" s="23">
        <v>0</v>
      </c>
      <c r="AD59" s="103">
        <f t="shared" si="17"/>
        <v>0</v>
      </c>
      <c r="AE59" s="23">
        <v>0</v>
      </c>
      <c r="AF59" s="103">
        <f t="shared" si="18"/>
        <v>0</v>
      </c>
      <c r="AG59" s="23">
        <v>0</v>
      </c>
      <c r="AH59" s="103">
        <f t="shared" si="19"/>
        <v>0</v>
      </c>
      <c r="AJ59" s="33">
        <f t="shared" si="20"/>
        <v>0</v>
      </c>
      <c r="AK59" s="33">
        <f t="shared" si="21"/>
        <v>0</v>
      </c>
    </row>
    <row r="60" spans="1:37" x14ac:dyDescent="0.25">
      <c r="A60" s="52" t="s">
        <v>19</v>
      </c>
      <c r="B60" s="23">
        <v>0</v>
      </c>
      <c r="C60" s="103">
        <f t="shared" si="4"/>
        <v>0</v>
      </c>
      <c r="D60" s="23">
        <v>0</v>
      </c>
      <c r="E60" s="103">
        <f t="shared" si="5"/>
        <v>0</v>
      </c>
      <c r="F60" s="23">
        <v>0</v>
      </c>
      <c r="G60" s="103">
        <f t="shared" si="6"/>
        <v>0</v>
      </c>
      <c r="H60" s="23">
        <v>0</v>
      </c>
      <c r="I60" s="103">
        <f t="shared" si="7"/>
        <v>0</v>
      </c>
      <c r="J60" s="23">
        <v>0</v>
      </c>
      <c r="K60" s="103">
        <f t="shared" si="8"/>
        <v>0</v>
      </c>
      <c r="L60" s="23">
        <v>0</v>
      </c>
      <c r="M60" s="103">
        <f t="shared" si="9"/>
        <v>0</v>
      </c>
      <c r="N60" s="23">
        <v>0</v>
      </c>
      <c r="O60" s="103">
        <f t="shared" si="10"/>
        <v>0</v>
      </c>
      <c r="P60" s="23">
        <v>0</v>
      </c>
      <c r="Q60" s="103">
        <f t="shared" si="11"/>
        <v>0</v>
      </c>
      <c r="R60" s="23">
        <v>0</v>
      </c>
      <c r="S60" s="103">
        <f t="shared" si="12"/>
        <v>0</v>
      </c>
      <c r="T60" s="23">
        <v>0</v>
      </c>
      <c r="U60" s="103">
        <f t="shared" si="13"/>
        <v>0</v>
      </c>
      <c r="V60" s="23">
        <v>0</v>
      </c>
      <c r="W60" s="103">
        <f t="shared" si="14"/>
        <v>0</v>
      </c>
      <c r="X60" s="7"/>
      <c r="Y60" s="23">
        <v>0</v>
      </c>
      <c r="Z60" s="103">
        <f t="shared" si="15"/>
        <v>0</v>
      </c>
      <c r="AA60" s="23">
        <v>0</v>
      </c>
      <c r="AB60" s="103">
        <f t="shared" si="16"/>
        <v>0</v>
      </c>
      <c r="AC60" s="23">
        <v>0</v>
      </c>
      <c r="AD60" s="103">
        <f t="shared" si="17"/>
        <v>0</v>
      </c>
      <c r="AE60" s="23">
        <v>0</v>
      </c>
      <c r="AF60" s="103">
        <f t="shared" si="18"/>
        <v>0</v>
      </c>
      <c r="AG60" s="23">
        <v>0</v>
      </c>
      <c r="AH60" s="103">
        <f t="shared" si="19"/>
        <v>0</v>
      </c>
      <c r="AJ60" s="33">
        <f t="shared" si="20"/>
        <v>0</v>
      </c>
      <c r="AK60" s="33">
        <f t="shared" si="21"/>
        <v>0</v>
      </c>
    </row>
    <row r="61" spans="1:37" x14ac:dyDescent="0.25">
      <c r="A61" s="52" t="s">
        <v>19</v>
      </c>
      <c r="B61" s="23">
        <v>0</v>
      </c>
      <c r="C61" s="103">
        <f t="shared" si="4"/>
        <v>0</v>
      </c>
      <c r="D61" s="23">
        <v>0</v>
      </c>
      <c r="E61" s="103">
        <f t="shared" si="5"/>
        <v>0</v>
      </c>
      <c r="F61" s="23">
        <v>0</v>
      </c>
      <c r="G61" s="103">
        <f t="shared" si="6"/>
        <v>0</v>
      </c>
      <c r="H61" s="23">
        <v>0</v>
      </c>
      <c r="I61" s="103">
        <f t="shared" si="7"/>
        <v>0</v>
      </c>
      <c r="J61" s="23">
        <v>0</v>
      </c>
      <c r="K61" s="103">
        <f t="shared" si="8"/>
        <v>0</v>
      </c>
      <c r="L61" s="23">
        <v>0</v>
      </c>
      <c r="M61" s="103">
        <f t="shared" si="9"/>
        <v>0</v>
      </c>
      <c r="N61" s="23">
        <v>0</v>
      </c>
      <c r="O61" s="103">
        <f t="shared" si="10"/>
        <v>0</v>
      </c>
      <c r="P61" s="23">
        <v>0</v>
      </c>
      <c r="Q61" s="103">
        <f t="shared" si="11"/>
        <v>0</v>
      </c>
      <c r="R61" s="23">
        <v>0</v>
      </c>
      <c r="S61" s="103">
        <f t="shared" si="12"/>
        <v>0</v>
      </c>
      <c r="T61" s="23">
        <v>0</v>
      </c>
      <c r="U61" s="103">
        <f t="shared" si="13"/>
        <v>0</v>
      </c>
      <c r="V61" s="23">
        <v>0</v>
      </c>
      <c r="W61" s="103">
        <f t="shared" si="14"/>
        <v>0</v>
      </c>
      <c r="X61" s="7"/>
      <c r="Y61" s="23">
        <v>0</v>
      </c>
      <c r="Z61" s="103">
        <f t="shared" si="15"/>
        <v>0</v>
      </c>
      <c r="AA61" s="23">
        <v>0</v>
      </c>
      <c r="AB61" s="103">
        <f t="shared" si="16"/>
        <v>0</v>
      </c>
      <c r="AC61" s="23">
        <v>0</v>
      </c>
      <c r="AD61" s="103">
        <f t="shared" si="17"/>
        <v>0</v>
      </c>
      <c r="AE61" s="23">
        <v>0</v>
      </c>
      <c r="AF61" s="103">
        <f t="shared" si="18"/>
        <v>0</v>
      </c>
      <c r="AG61" s="23">
        <v>0</v>
      </c>
      <c r="AH61" s="103">
        <f t="shared" si="19"/>
        <v>0</v>
      </c>
      <c r="AJ61" s="33">
        <f t="shared" si="20"/>
        <v>0</v>
      </c>
      <c r="AK61" s="33">
        <f t="shared" si="21"/>
        <v>0</v>
      </c>
    </row>
    <row r="62" spans="1:37" x14ac:dyDescent="0.25">
      <c r="A62" s="52" t="s">
        <v>19</v>
      </c>
      <c r="B62" s="23">
        <v>0</v>
      </c>
      <c r="C62" s="103">
        <f t="shared" si="4"/>
        <v>0</v>
      </c>
      <c r="D62" s="23">
        <v>0</v>
      </c>
      <c r="E62" s="103">
        <f t="shared" si="5"/>
        <v>0</v>
      </c>
      <c r="F62" s="23">
        <v>0</v>
      </c>
      <c r="G62" s="103">
        <f t="shared" si="6"/>
        <v>0</v>
      </c>
      <c r="H62" s="23">
        <v>0</v>
      </c>
      <c r="I62" s="103">
        <f t="shared" si="7"/>
        <v>0</v>
      </c>
      <c r="J62" s="23">
        <v>0</v>
      </c>
      <c r="K62" s="103">
        <f t="shared" si="8"/>
        <v>0</v>
      </c>
      <c r="L62" s="23">
        <v>0</v>
      </c>
      <c r="M62" s="103">
        <f t="shared" si="9"/>
        <v>0</v>
      </c>
      <c r="N62" s="23">
        <v>0</v>
      </c>
      <c r="O62" s="103">
        <f t="shared" si="10"/>
        <v>0</v>
      </c>
      <c r="P62" s="23">
        <v>0</v>
      </c>
      <c r="Q62" s="103">
        <f t="shared" si="11"/>
        <v>0</v>
      </c>
      <c r="R62" s="23">
        <v>0</v>
      </c>
      <c r="S62" s="103">
        <f t="shared" si="12"/>
        <v>0</v>
      </c>
      <c r="T62" s="23">
        <v>0</v>
      </c>
      <c r="U62" s="103">
        <f t="shared" si="13"/>
        <v>0</v>
      </c>
      <c r="V62" s="23">
        <v>0</v>
      </c>
      <c r="W62" s="103">
        <f t="shared" si="14"/>
        <v>0</v>
      </c>
      <c r="X62" s="7"/>
      <c r="Y62" s="23">
        <v>0</v>
      </c>
      <c r="Z62" s="103">
        <f t="shared" si="15"/>
        <v>0</v>
      </c>
      <c r="AA62" s="23">
        <v>0</v>
      </c>
      <c r="AB62" s="103">
        <f t="shared" si="16"/>
        <v>0</v>
      </c>
      <c r="AC62" s="23">
        <v>0</v>
      </c>
      <c r="AD62" s="103">
        <f t="shared" si="17"/>
        <v>0</v>
      </c>
      <c r="AE62" s="23">
        <v>0</v>
      </c>
      <c r="AF62" s="103">
        <f t="shared" si="18"/>
        <v>0</v>
      </c>
      <c r="AG62" s="23">
        <v>0</v>
      </c>
      <c r="AH62" s="103">
        <f t="shared" si="19"/>
        <v>0</v>
      </c>
      <c r="AJ62" s="33">
        <f t="shared" si="20"/>
        <v>0</v>
      </c>
      <c r="AK62" s="33">
        <f t="shared" si="21"/>
        <v>0</v>
      </c>
    </row>
    <row r="63" spans="1:37" x14ac:dyDescent="0.25">
      <c r="A63" s="52" t="s">
        <v>19</v>
      </c>
      <c r="B63" s="23">
        <v>0</v>
      </c>
      <c r="C63" s="103">
        <f t="shared" si="4"/>
        <v>0</v>
      </c>
      <c r="D63" s="23">
        <v>0</v>
      </c>
      <c r="E63" s="103">
        <f t="shared" si="5"/>
        <v>0</v>
      </c>
      <c r="F63" s="23">
        <v>0</v>
      </c>
      <c r="G63" s="103">
        <f t="shared" si="6"/>
        <v>0</v>
      </c>
      <c r="H63" s="23">
        <v>0</v>
      </c>
      <c r="I63" s="103">
        <f t="shared" si="7"/>
        <v>0</v>
      </c>
      <c r="J63" s="23">
        <v>0</v>
      </c>
      <c r="K63" s="103">
        <f t="shared" si="8"/>
        <v>0</v>
      </c>
      <c r="L63" s="23">
        <v>0</v>
      </c>
      <c r="M63" s="103">
        <f t="shared" si="9"/>
        <v>0</v>
      </c>
      <c r="N63" s="23">
        <v>0</v>
      </c>
      <c r="O63" s="103">
        <f t="shared" si="10"/>
        <v>0</v>
      </c>
      <c r="P63" s="23">
        <v>0</v>
      </c>
      <c r="Q63" s="103">
        <f t="shared" si="11"/>
        <v>0</v>
      </c>
      <c r="R63" s="23">
        <v>0</v>
      </c>
      <c r="S63" s="103">
        <f t="shared" si="12"/>
        <v>0</v>
      </c>
      <c r="T63" s="23">
        <v>0</v>
      </c>
      <c r="U63" s="103">
        <f t="shared" si="13"/>
        <v>0</v>
      </c>
      <c r="V63" s="23">
        <v>0</v>
      </c>
      <c r="W63" s="103">
        <f t="shared" si="14"/>
        <v>0</v>
      </c>
      <c r="X63" s="7"/>
      <c r="Y63" s="23">
        <v>0</v>
      </c>
      <c r="Z63" s="103">
        <f t="shared" si="15"/>
        <v>0</v>
      </c>
      <c r="AA63" s="23">
        <v>0</v>
      </c>
      <c r="AB63" s="103">
        <f t="shared" si="16"/>
        <v>0</v>
      </c>
      <c r="AC63" s="23">
        <v>0</v>
      </c>
      <c r="AD63" s="103">
        <f t="shared" si="17"/>
        <v>0</v>
      </c>
      <c r="AE63" s="23">
        <v>0</v>
      </c>
      <c r="AF63" s="103">
        <f t="shared" si="18"/>
        <v>0</v>
      </c>
      <c r="AG63" s="23">
        <v>0</v>
      </c>
      <c r="AH63" s="103">
        <f t="shared" si="19"/>
        <v>0</v>
      </c>
      <c r="AJ63" s="33">
        <f t="shared" si="20"/>
        <v>0</v>
      </c>
      <c r="AK63" s="33">
        <f t="shared" si="21"/>
        <v>0</v>
      </c>
    </row>
    <row r="64" spans="1:37" x14ac:dyDescent="0.25">
      <c r="A64" s="52" t="s">
        <v>19</v>
      </c>
      <c r="B64" s="23">
        <v>0</v>
      </c>
      <c r="C64" s="103">
        <f t="shared" si="4"/>
        <v>0</v>
      </c>
      <c r="D64" s="23">
        <v>0</v>
      </c>
      <c r="E64" s="103">
        <f t="shared" si="5"/>
        <v>0</v>
      </c>
      <c r="F64" s="23">
        <v>0</v>
      </c>
      <c r="G64" s="103">
        <f t="shared" si="6"/>
        <v>0</v>
      </c>
      <c r="H64" s="23">
        <v>0</v>
      </c>
      <c r="I64" s="103">
        <f t="shared" si="7"/>
        <v>0</v>
      </c>
      <c r="J64" s="23">
        <v>0</v>
      </c>
      <c r="K64" s="103">
        <f t="shared" si="8"/>
        <v>0</v>
      </c>
      <c r="L64" s="23">
        <v>0</v>
      </c>
      <c r="M64" s="103">
        <f t="shared" si="9"/>
        <v>0</v>
      </c>
      <c r="N64" s="23">
        <v>0</v>
      </c>
      <c r="O64" s="103">
        <f t="shared" si="10"/>
        <v>0</v>
      </c>
      <c r="P64" s="23">
        <v>0</v>
      </c>
      <c r="Q64" s="103">
        <f t="shared" si="11"/>
        <v>0</v>
      </c>
      <c r="R64" s="23">
        <v>0</v>
      </c>
      <c r="S64" s="103">
        <f t="shared" si="12"/>
        <v>0</v>
      </c>
      <c r="T64" s="23">
        <v>0</v>
      </c>
      <c r="U64" s="103">
        <f t="shared" si="13"/>
        <v>0</v>
      </c>
      <c r="V64" s="23">
        <v>0</v>
      </c>
      <c r="W64" s="103">
        <f t="shared" si="14"/>
        <v>0</v>
      </c>
      <c r="X64" s="7"/>
      <c r="Y64" s="23">
        <v>0</v>
      </c>
      <c r="Z64" s="103">
        <f t="shared" si="15"/>
        <v>0</v>
      </c>
      <c r="AA64" s="23">
        <v>0</v>
      </c>
      <c r="AB64" s="103">
        <f t="shared" si="16"/>
        <v>0</v>
      </c>
      <c r="AC64" s="23">
        <v>0</v>
      </c>
      <c r="AD64" s="103">
        <f t="shared" si="17"/>
        <v>0</v>
      </c>
      <c r="AE64" s="23">
        <v>0</v>
      </c>
      <c r="AF64" s="103">
        <f t="shared" si="18"/>
        <v>0</v>
      </c>
      <c r="AG64" s="23">
        <v>0</v>
      </c>
      <c r="AH64" s="103">
        <f t="shared" si="19"/>
        <v>0</v>
      </c>
      <c r="AJ64" s="33">
        <f t="shared" si="20"/>
        <v>0</v>
      </c>
      <c r="AK64" s="33">
        <f t="shared" si="21"/>
        <v>0</v>
      </c>
    </row>
    <row r="65" spans="1:37" x14ac:dyDescent="0.25">
      <c r="A65" s="52" t="s">
        <v>19</v>
      </c>
      <c r="B65" s="23">
        <v>0</v>
      </c>
      <c r="C65" s="103">
        <f t="shared" si="4"/>
        <v>0</v>
      </c>
      <c r="D65" s="23">
        <v>0</v>
      </c>
      <c r="E65" s="103">
        <f t="shared" si="5"/>
        <v>0</v>
      </c>
      <c r="F65" s="23">
        <v>0</v>
      </c>
      <c r="G65" s="103">
        <f t="shared" si="6"/>
        <v>0</v>
      </c>
      <c r="H65" s="23">
        <v>0</v>
      </c>
      <c r="I65" s="103">
        <f t="shared" si="7"/>
        <v>0</v>
      </c>
      <c r="J65" s="23">
        <v>0</v>
      </c>
      <c r="K65" s="103">
        <f t="shared" si="8"/>
        <v>0</v>
      </c>
      <c r="L65" s="23">
        <v>0</v>
      </c>
      <c r="M65" s="103">
        <f t="shared" si="9"/>
        <v>0</v>
      </c>
      <c r="N65" s="23">
        <v>0</v>
      </c>
      <c r="O65" s="103">
        <f t="shared" si="10"/>
        <v>0</v>
      </c>
      <c r="P65" s="23">
        <v>0</v>
      </c>
      <c r="Q65" s="103">
        <f t="shared" si="11"/>
        <v>0</v>
      </c>
      <c r="R65" s="23">
        <v>0</v>
      </c>
      <c r="S65" s="103">
        <f t="shared" si="12"/>
        <v>0</v>
      </c>
      <c r="T65" s="23">
        <v>0</v>
      </c>
      <c r="U65" s="103">
        <f t="shared" si="13"/>
        <v>0</v>
      </c>
      <c r="V65" s="23">
        <v>0</v>
      </c>
      <c r="W65" s="103">
        <f t="shared" si="14"/>
        <v>0</v>
      </c>
      <c r="X65" s="7"/>
      <c r="Y65" s="23">
        <v>0</v>
      </c>
      <c r="Z65" s="103">
        <f t="shared" si="15"/>
        <v>0</v>
      </c>
      <c r="AA65" s="23">
        <v>0</v>
      </c>
      <c r="AB65" s="103">
        <f t="shared" si="16"/>
        <v>0</v>
      </c>
      <c r="AC65" s="23">
        <v>0</v>
      </c>
      <c r="AD65" s="103">
        <f t="shared" si="17"/>
        <v>0</v>
      </c>
      <c r="AE65" s="23">
        <v>0</v>
      </c>
      <c r="AF65" s="103">
        <f t="shared" si="18"/>
        <v>0</v>
      </c>
      <c r="AG65" s="23">
        <v>0</v>
      </c>
      <c r="AH65" s="103">
        <f t="shared" si="19"/>
        <v>0</v>
      </c>
      <c r="AJ65" s="33">
        <f t="shared" si="20"/>
        <v>0</v>
      </c>
      <c r="AK65" s="33">
        <f t="shared" si="21"/>
        <v>0</v>
      </c>
    </row>
    <row r="66" spans="1:37" x14ac:dyDescent="0.25">
      <c r="A66" s="52" t="s">
        <v>19</v>
      </c>
      <c r="B66" s="23">
        <v>0</v>
      </c>
      <c r="C66" s="103">
        <f t="shared" si="4"/>
        <v>0</v>
      </c>
      <c r="D66" s="23">
        <v>0</v>
      </c>
      <c r="E66" s="103">
        <f t="shared" si="5"/>
        <v>0</v>
      </c>
      <c r="F66" s="23">
        <v>0</v>
      </c>
      <c r="G66" s="103">
        <f t="shared" si="6"/>
        <v>0</v>
      </c>
      <c r="H66" s="23">
        <v>0</v>
      </c>
      <c r="I66" s="103">
        <f t="shared" si="7"/>
        <v>0</v>
      </c>
      <c r="J66" s="23">
        <v>0</v>
      </c>
      <c r="K66" s="103">
        <f t="shared" si="8"/>
        <v>0</v>
      </c>
      <c r="L66" s="23">
        <v>0</v>
      </c>
      <c r="M66" s="103">
        <f t="shared" si="9"/>
        <v>0</v>
      </c>
      <c r="N66" s="23">
        <v>0</v>
      </c>
      <c r="O66" s="103">
        <f t="shared" si="10"/>
        <v>0</v>
      </c>
      <c r="P66" s="23">
        <v>0</v>
      </c>
      <c r="Q66" s="103">
        <f t="shared" si="11"/>
        <v>0</v>
      </c>
      <c r="R66" s="23">
        <v>0</v>
      </c>
      <c r="S66" s="103">
        <f t="shared" si="12"/>
        <v>0</v>
      </c>
      <c r="T66" s="23">
        <v>0</v>
      </c>
      <c r="U66" s="103">
        <f t="shared" si="13"/>
        <v>0</v>
      </c>
      <c r="V66" s="23">
        <v>0</v>
      </c>
      <c r="W66" s="103">
        <f t="shared" si="14"/>
        <v>0</v>
      </c>
      <c r="X66" s="7"/>
      <c r="Y66" s="23">
        <v>0</v>
      </c>
      <c r="Z66" s="103">
        <f t="shared" si="15"/>
        <v>0</v>
      </c>
      <c r="AA66" s="23">
        <v>0</v>
      </c>
      <c r="AB66" s="103">
        <f t="shared" si="16"/>
        <v>0</v>
      </c>
      <c r="AC66" s="23">
        <v>0</v>
      </c>
      <c r="AD66" s="103">
        <f t="shared" si="17"/>
        <v>0</v>
      </c>
      <c r="AE66" s="23">
        <v>0</v>
      </c>
      <c r="AF66" s="103">
        <f t="shared" si="18"/>
        <v>0</v>
      </c>
      <c r="AG66" s="23">
        <v>0</v>
      </c>
      <c r="AH66" s="103">
        <f t="shared" si="19"/>
        <v>0</v>
      </c>
      <c r="AJ66" s="33">
        <f t="shared" si="20"/>
        <v>0</v>
      </c>
      <c r="AK66" s="33">
        <f t="shared" si="21"/>
        <v>0</v>
      </c>
    </row>
    <row r="67" spans="1:37" x14ac:dyDescent="0.25">
      <c r="A67" s="52" t="s">
        <v>19</v>
      </c>
      <c r="B67" s="23">
        <v>0</v>
      </c>
      <c r="C67" s="103">
        <f t="shared" si="4"/>
        <v>0</v>
      </c>
      <c r="D67" s="23">
        <v>0</v>
      </c>
      <c r="E67" s="103">
        <f t="shared" si="5"/>
        <v>0</v>
      </c>
      <c r="F67" s="23">
        <v>0</v>
      </c>
      <c r="G67" s="103">
        <f t="shared" si="6"/>
        <v>0</v>
      </c>
      <c r="H67" s="23">
        <v>0</v>
      </c>
      <c r="I67" s="103">
        <f t="shared" si="7"/>
        <v>0</v>
      </c>
      <c r="J67" s="23">
        <v>0</v>
      </c>
      <c r="K67" s="103">
        <f t="shared" si="8"/>
        <v>0</v>
      </c>
      <c r="L67" s="23">
        <v>0</v>
      </c>
      <c r="M67" s="103">
        <f t="shared" si="9"/>
        <v>0</v>
      </c>
      <c r="N67" s="23">
        <v>0</v>
      </c>
      <c r="O67" s="103">
        <f t="shared" si="10"/>
        <v>0</v>
      </c>
      <c r="P67" s="23">
        <v>0</v>
      </c>
      <c r="Q67" s="103">
        <f t="shared" si="11"/>
        <v>0</v>
      </c>
      <c r="R67" s="23">
        <v>0</v>
      </c>
      <c r="S67" s="103">
        <f t="shared" si="12"/>
        <v>0</v>
      </c>
      <c r="T67" s="23">
        <v>0</v>
      </c>
      <c r="U67" s="103">
        <f t="shared" si="13"/>
        <v>0</v>
      </c>
      <c r="V67" s="23">
        <v>0</v>
      </c>
      <c r="W67" s="103">
        <f t="shared" si="14"/>
        <v>0</v>
      </c>
      <c r="X67" s="7"/>
      <c r="Y67" s="23">
        <v>0</v>
      </c>
      <c r="Z67" s="103">
        <f t="shared" si="15"/>
        <v>0</v>
      </c>
      <c r="AA67" s="23">
        <v>0</v>
      </c>
      <c r="AB67" s="103">
        <f t="shared" si="16"/>
        <v>0</v>
      </c>
      <c r="AC67" s="23">
        <v>0</v>
      </c>
      <c r="AD67" s="103">
        <f t="shared" si="17"/>
        <v>0</v>
      </c>
      <c r="AE67" s="23">
        <v>0</v>
      </c>
      <c r="AF67" s="103">
        <f t="shared" si="18"/>
        <v>0</v>
      </c>
      <c r="AG67" s="23">
        <v>0</v>
      </c>
      <c r="AH67" s="103">
        <f t="shared" si="19"/>
        <v>0</v>
      </c>
      <c r="AJ67" s="33">
        <f t="shared" si="20"/>
        <v>0</v>
      </c>
      <c r="AK67" s="33">
        <f t="shared" si="21"/>
        <v>0</v>
      </c>
    </row>
    <row r="68" spans="1:37" x14ac:dyDescent="0.25">
      <c r="A68" s="52" t="s">
        <v>19</v>
      </c>
      <c r="B68" s="23">
        <v>0</v>
      </c>
      <c r="C68" s="103">
        <f t="shared" si="4"/>
        <v>0</v>
      </c>
      <c r="D68" s="23">
        <v>0</v>
      </c>
      <c r="E68" s="103">
        <f t="shared" si="5"/>
        <v>0</v>
      </c>
      <c r="F68" s="23">
        <v>0</v>
      </c>
      <c r="G68" s="103">
        <f t="shared" si="6"/>
        <v>0</v>
      </c>
      <c r="H68" s="23">
        <v>0</v>
      </c>
      <c r="I68" s="103">
        <f t="shared" si="7"/>
        <v>0</v>
      </c>
      <c r="J68" s="23">
        <v>0</v>
      </c>
      <c r="K68" s="103">
        <f t="shared" si="8"/>
        <v>0</v>
      </c>
      <c r="L68" s="23">
        <v>0</v>
      </c>
      <c r="M68" s="103">
        <f t="shared" si="9"/>
        <v>0</v>
      </c>
      <c r="N68" s="23">
        <v>0</v>
      </c>
      <c r="O68" s="103">
        <f t="shared" si="10"/>
        <v>0</v>
      </c>
      <c r="P68" s="23">
        <v>0</v>
      </c>
      <c r="Q68" s="103">
        <f t="shared" si="11"/>
        <v>0</v>
      </c>
      <c r="R68" s="23">
        <v>0</v>
      </c>
      <c r="S68" s="103">
        <f t="shared" si="12"/>
        <v>0</v>
      </c>
      <c r="T68" s="23">
        <v>0</v>
      </c>
      <c r="U68" s="103">
        <f t="shared" si="13"/>
        <v>0</v>
      </c>
      <c r="V68" s="23">
        <v>0</v>
      </c>
      <c r="W68" s="103">
        <f t="shared" si="14"/>
        <v>0</v>
      </c>
      <c r="X68" s="7"/>
      <c r="Y68" s="23">
        <v>0</v>
      </c>
      <c r="Z68" s="103">
        <f t="shared" si="15"/>
        <v>0</v>
      </c>
      <c r="AA68" s="23">
        <v>0</v>
      </c>
      <c r="AB68" s="103">
        <f t="shared" si="16"/>
        <v>0</v>
      </c>
      <c r="AC68" s="23">
        <v>0</v>
      </c>
      <c r="AD68" s="103">
        <f t="shared" si="17"/>
        <v>0</v>
      </c>
      <c r="AE68" s="23">
        <v>0</v>
      </c>
      <c r="AF68" s="103">
        <f t="shared" si="18"/>
        <v>0</v>
      </c>
      <c r="AG68" s="23">
        <v>0</v>
      </c>
      <c r="AH68" s="103">
        <f t="shared" si="19"/>
        <v>0</v>
      </c>
      <c r="AJ68" s="33">
        <f t="shared" si="20"/>
        <v>0</v>
      </c>
      <c r="AK68" s="33">
        <f t="shared" si="21"/>
        <v>0</v>
      </c>
    </row>
    <row r="69" spans="1:37" x14ac:dyDescent="0.25">
      <c r="A69" s="52" t="s">
        <v>19</v>
      </c>
      <c r="B69" s="23">
        <v>0</v>
      </c>
      <c r="C69" s="103">
        <f t="shared" si="4"/>
        <v>0</v>
      </c>
      <c r="D69" s="23">
        <v>0</v>
      </c>
      <c r="E69" s="103">
        <f t="shared" si="5"/>
        <v>0</v>
      </c>
      <c r="F69" s="23">
        <v>0</v>
      </c>
      <c r="G69" s="103">
        <f t="shared" si="6"/>
        <v>0</v>
      </c>
      <c r="H69" s="23">
        <v>0</v>
      </c>
      <c r="I69" s="103">
        <f t="shared" si="7"/>
        <v>0</v>
      </c>
      <c r="J69" s="23">
        <v>0</v>
      </c>
      <c r="K69" s="103">
        <f t="shared" si="8"/>
        <v>0</v>
      </c>
      <c r="L69" s="23">
        <v>0</v>
      </c>
      <c r="M69" s="103">
        <f t="shared" si="9"/>
        <v>0</v>
      </c>
      <c r="N69" s="23">
        <v>0</v>
      </c>
      <c r="O69" s="103">
        <f t="shared" si="10"/>
        <v>0</v>
      </c>
      <c r="P69" s="23">
        <v>0</v>
      </c>
      <c r="Q69" s="103">
        <f t="shared" si="11"/>
        <v>0</v>
      </c>
      <c r="R69" s="23">
        <v>0</v>
      </c>
      <c r="S69" s="103">
        <f t="shared" si="12"/>
        <v>0</v>
      </c>
      <c r="T69" s="23">
        <v>0</v>
      </c>
      <c r="U69" s="103">
        <f t="shared" si="13"/>
        <v>0</v>
      </c>
      <c r="V69" s="23">
        <v>0</v>
      </c>
      <c r="W69" s="103">
        <f t="shared" si="14"/>
        <v>0</v>
      </c>
      <c r="X69" s="7"/>
      <c r="Y69" s="23">
        <v>0</v>
      </c>
      <c r="Z69" s="103">
        <f t="shared" si="15"/>
        <v>0</v>
      </c>
      <c r="AA69" s="23">
        <v>0</v>
      </c>
      <c r="AB69" s="103">
        <f t="shared" si="16"/>
        <v>0</v>
      </c>
      <c r="AC69" s="23">
        <v>0</v>
      </c>
      <c r="AD69" s="103">
        <f t="shared" si="17"/>
        <v>0</v>
      </c>
      <c r="AE69" s="23">
        <v>0</v>
      </c>
      <c r="AF69" s="103">
        <f t="shared" si="18"/>
        <v>0</v>
      </c>
      <c r="AG69" s="23">
        <v>0</v>
      </c>
      <c r="AH69" s="103">
        <f t="shared" si="19"/>
        <v>0</v>
      </c>
      <c r="AJ69" s="33">
        <f t="shared" si="20"/>
        <v>0</v>
      </c>
      <c r="AK69" s="33">
        <f t="shared" si="21"/>
        <v>0</v>
      </c>
    </row>
    <row r="70" spans="1:37" x14ac:dyDescent="0.25">
      <c r="A70" s="52" t="s">
        <v>19</v>
      </c>
      <c r="B70" s="23">
        <v>0</v>
      </c>
      <c r="C70" s="103">
        <f t="shared" si="4"/>
        <v>0</v>
      </c>
      <c r="D70" s="23">
        <v>0</v>
      </c>
      <c r="E70" s="103">
        <f t="shared" si="5"/>
        <v>0</v>
      </c>
      <c r="F70" s="23">
        <v>0</v>
      </c>
      <c r="G70" s="103">
        <f t="shared" si="6"/>
        <v>0</v>
      </c>
      <c r="H70" s="23">
        <v>0</v>
      </c>
      <c r="I70" s="103">
        <f t="shared" si="7"/>
        <v>0</v>
      </c>
      <c r="J70" s="23">
        <v>0</v>
      </c>
      <c r="K70" s="103">
        <f t="shared" si="8"/>
        <v>0</v>
      </c>
      <c r="L70" s="23">
        <v>0</v>
      </c>
      <c r="M70" s="103">
        <f t="shared" si="9"/>
        <v>0</v>
      </c>
      <c r="N70" s="23">
        <v>0</v>
      </c>
      <c r="O70" s="103">
        <f t="shared" si="10"/>
        <v>0</v>
      </c>
      <c r="P70" s="23">
        <v>0</v>
      </c>
      <c r="Q70" s="103">
        <f t="shared" si="11"/>
        <v>0</v>
      </c>
      <c r="R70" s="23">
        <v>0</v>
      </c>
      <c r="S70" s="103">
        <f t="shared" si="12"/>
        <v>0</v>
      </c>
      <c r="T70" s="23">
        <v>0</v>
      </c>
      <c r="U70" s="103">
        <f t="shared" si="13"/>
        <v>0</v>
      </c>
      <c r="V70" s="23">
        <v>0</v>
      </c>
      <c r="W70" s="103">
        <f t="shared" si="14"/>
        <v>0</v>
      </c>
      <c r="X70" s="7"/>
      <c r="Y70" s="23">
        <v>0</v>
      </c>
      <c r="Z70" s="103">
        <f t="shared" si="15"/>
        <v>0</v>
      </c>
      <c r="AA70" s="23">
        <v>0</v>
      </c>
      <c r="AB70" s="103">
        <f t="shared" si="16"/>
        <v>0</v>
      </c>
      <c r="AC70" s="23">
        <v>0</v>
      </c>
      <c r="AD70" s="103">
        <f t="shared" si="17"/>
        <v>0</v>
      </c>
      <c r="AE70" s="23">
        <v>0</v>
      </c>
      <c r="AF70" s="103">
        <f t="shared" si="18"/>
        <v>0</v>
      </c>
      <c r="AG70" s="23">
        <v>0</v>
      </c>
      <c r="AH70" s="103">
        <f t="shared" si="19"/>
        <v>0</v>
      </c>
      <c r="AJ70" s="33">
        <f t="shared" si="20"/>
        <v>0</v>
      </c>
      <c r="AK70" s="33">
        <f t="shared" si="21"/>
        <v>0</v>
      </c>
    </row>
    <row r="71" spans="1:37" x14ac:dyDescent="0.25">
      <c r="A71" s="52" t="s">
        <v>19</v>
      </c>
      <c r="B71" s="23">
        <v>0</v>
      </c>
      <c r="C71" s="103">
        <f t="shared" si="4"/>
        <v>0</v>
      </c>
      <c r="D71" s="23">
        <v>0</v>
      </c>
      <c r="E71" s="103">
        <f t="shared" si="5"/>
        <v>0</v>
      </c>
      <c r="F71" s="23">
        <v>0</v>
      </c>
      <c r="G71" s="103">
        <f t="shared" si="6"/>
        <v>0</v>
      </c>
      <c r="H71" s="23">
        <v>0</v>
      </c>
      <c r="I71" s="103">
        <f t="shared" si="7"/>
        <v>0</v>
      </c>
      <c r="J71" s="23">
        <v>0</v>
      </c>
      <c r="K71" s="103">
        <f t="shared" si="8"/>
        <v>0</v>
      </c>
      <c r="L71" s="23">
        <v>0</v>
      </c>
      <c r="M71" s="103">
        <f t="shared" si="9"/>
        <v>0</v>
      </c>
      <c r="N71" s="23">
        <v>0</v>
      </c>
      <c r="O71" s="103">
        <f t="shared" si="10"/>
        <v>0</v>
      </c>
      <c r="P71" s="23">
        <v>0</v>
      </c>
      <c r="Q71" s="103">
        <f t="shared" si="11"/>
        <v>0</v>
      </c>
      <c r="R71" s="23">
        <v>0</v>
      </c>
      <c r="S71" s="103">
        <f t="shared" si="12"/>
        <v>0</v>
      </c>
      <c r="T71" s="23">
        <v>0</v>
      </c>
      <c r="U71" s="103">
        <f t="shared" si="13"/>
        <v>0</v>
      </c>
      <c r="V71" s="23">
        <v>0</v>
      </c>
      <c r="W71" s="103">
        <f t="shared" si="14"/>
        <v>0</v>
      </c>
      <c r="X71" s="7"/>
      <c r="Y71" s="23">
        <v>0</v>
      </c>
      <c r="Z71" s="103">
        <f t="shared" si="15"/>
        <v>0</v>
      </c>
      <c r="AA71" s="23">
        <v>0</v>
      </c>
      <c r="AB71" s="103">
        <f t="shared" si="16"/>
        <v>0</v>
      </c>
      <c r="AC71" s="23">
        <v>0</v>
      </c>
      <c r="AD71" s="103">
        <f t="shared" si="17"/>
        <v>0</v>
      </c>
      <c r="AE71" s="23">
        <v>0</v>
      </c>
      <c r="AF71" s="103">
        <f t="shared" si="18"/>
        <v>0</v>
      </c>
      <c r="AG71" s="23">
        <v>0</v>
      </c>
      <c r="AH71" s="103">
        <f t="shared" si="19"/>
        <v>0</v>
      </c>
      <c r="AJ71" s="33">
        <f t="shared" si="20"/>
        <v>0</v>
      </c>
      <c r="AK71" s="33">
        <f t="shared" si="21"/>
        <v>0</v>
      </c>
    </row>
    <row r="72" spans="1:37" x14ac:dyDescent="0.25">
      <c r="A72" s="52" t="s">
        <v>19</v>
      </c>
      <c r="B72" s="23">
        <v>0</v>
      </c>
      <c r="C72" s="103">
        <f t="shared" si="4"/>
        <v>0</v>
      </c>
      <c r="D72" s="23">
        <v>0</v>
      </c>
      <c r="E72" s="103">
        <f t="shared" si="5"/>
        <v>0</v>
      </c>
      <c r="F72" s="23">
        <v>0</v>
      </c>
      <c r="G72" s="103">
        <f t="shared" si="6"/>
        <v>0</v>
      </c>
      <c r="H72" s="23">
        <v>0</v>
      </c>
      <c r="I72" s="103">
        <f t="shared" si="7"/>
        <v>0</v>
      </c>
      <c r="J72" s="23">
        <v>0</v>
      </c>
      <c r="K72" s="103">
        <f t="shared" si="8"/>
        <v>0</v>
      </c>
      <c r="L72" s="23">
        <v>0</v>
      </c>
      <c r="M72" s="103">
        <f t="shared" si="9"/>
        <v>0</v>
      </c>
      <c r="N72" s="23">
        <v>0</v>
      </c>
      <c r="O72" s="103">
        <f t="shared" si="10"/>
        <v>0</v>
      </c>
      <c r="P72" s="23">
        <v>0</v>
      </c>
      <c r="Q72" s="103">
        <f t="shared" si="11"/>
        <v>0</v>
      </c>
      <c r="R72" s="23">
        <v>0</v>
      </c>
      <c r="S72" s="103">
        <f t="shared" si="12"/>
        <v>0</v>
      </c>
      <c r="T72" s="23">
        <v>0</v>
      </c>
      <c r="U72" s="103">
        <f t="shared" si="13"/>
        <v>0</v>
      </c>
      <c r="V72" s="23">
        <v>0</v>
      </c>
      <c r="W72" s="103">
        <f t="shared" si="14"/>
        <v>0</v>
      </c>
      <c r="X72" s="7"/>
      <c r="Y72" s="23">
        <v>0</v>
      </c>
      <c r="Z72" s="103">
        <f t="shared" si="15"/>
        <v>0</v>
      </c>
      <c r="AA72" s="23">
        <v>0</v>
      </c>
      <c r="AB72" s="103">
        <f t="shared" si="16"/>
        <v>0</v>
      </c>
      <c r="AC72" s="23">
        <v>0</v>
      </c>
      <c r="AD72" s="103">
        <f t="shared" si="17"/>
        <v>0</v>
      </c>
      <c r="AE72" s="23">
        <v>0</v>
      </c>
      <c r="AF72" s="103">
        <f t="shared" si="18"/>
        <v>0</v>
      </c>
      <c r="AG72" s="23">
        <v>0</v>
      </c>
      <c r="AH72" s="103">
        <f t="shared" si="19"/>
        <v>0</v>
      </c>
      <c r="AJ72" s="33">
        <f t="shared" si="20"/>
        <v>0</v>
      </c>
      <c r="AK72" s="33">
        <f t="shared" si="21"/>
        <v>0</v>
      </c>
    </row>
    <row r="73" spans="1:37" x14ac:dyDescent="0.25">
      <c r="A73" s="52" t="s">
        <v>19</v>
      </c>
      <c r="B73" s="23">
        <v>0</v>
      </c>
      <c r="C73" s="103">
        <f t="shared" si="4"/>
        <v>0</v>
      </c>
      <c r="D73" s="23">
        <v>0</v>
      </c>
      <c r="E73" s="103">
        <f t="shared" si="5"/>
        <v>0</v>
      </c>
      <c r="F73" s="23">
        <v>0</v>
      </c>
      <c r="G73" s="103">
        <f t="shared" si="6"/>
        <v>0</v>
      </c>
      <c r="H73" s="23">
        <v>0</v>
      </c>
      <c r="I73" s="103">
        <f t="shared" si="7"/>
        <v>0</v>
      </c>
      <c r="J73" s="23">
        <v>0</v>
      </c>
      <c r="K73" s="103">
        <f t="shared" si="8"/>
        <v>0</v>
      </c>
      <c r="L73" s="23">
        <v>0</v>
      </c>
      <c r="M73" s="103">
        <f t="shared" si="9"/>
        <v>0</v>
      </c>
      <c r="N73" s="23">
        <v>0</v>
      </c>
      <c r="O73" s="103">
        <f t="shared" si="10"/>
        <v>0</v>
      </c>
      <c r="P73" s="23">
        <v>0</v>
      </c>
      <c r="Q73" s="103">
        <f t="shared" si="11"/>
        <v>0</v>
      </c>
      <c r="R73" s="23">
        <v>0</v>
      </c>
      <c r="S73" s="103">
        <f t="shared" si="12"/>
        <v>0</v>
      </c>
      <c r="T73" s="23">
        <v>0</v>
      </c>
      <c r="U73" s="103">
        <f t="shared" si="13"/>
        <v>0</v>
      </c>
      <c r="V73" s="23">
        <v>0</v>
      </c>
      <c r="W73" s="103">
        <f t="shared" si="14"/>
        <v>0</v>
      </c>
      <c r="X73" s="7"/>
      <c r="Y73" s="23">
        <v>0</v>
      </c>
      <c r="Z73" s="103">
        <f t="shared" si="15"/>
        <v>0</v>
      </c>
      <c r="AA73" s="23">
        <v>0</v>
      </c>
      <c r="AB73" s="103">
        <f t="shared" si="16"/>
        <v>0</v>
      </c>
      <c r="AC73" s="23">
        <v>0</v>
      </c>
      <c r="AD73" s="103">
        <f t="shared" si="17"/>
        <v>0</v>
      </c>
      <c r="AE73" s="23">
        <v>0</v>
      </c>
      <c r="AF73" s="103">
        <f t="shared" si="18"/>
        <v>0</v>
      </c>
      <c r="AG73" s="23">
        <v>0</v>
      </c>
      <c r="AH73" s="103">
        <f t="shared" si="19"/>
        <v>0</v>
      </c>
      <c r="AJ73" s="33">
        <f t="shared" si="20"/>
        <v>0</v>
      </c>
      <c r="AK73" s="33">
        <f t="shared" si="21"/>
        <v>0</v>
      </c>
    </row>
    <row r="74" spans="1:37" x14ac:dyDescent="0.25">
      <c r="A74" s="52" t="s">
        <v>19</v>
      </c>
      <c r="B74" s="23">
        <v>0</v>
      </c>
      <c r="C74" s="103">
        <f t="shared" si="4"/>
        <v>0</v>
      </c>
      <c r="D74" s="23">
        <v>0</v>
      </c>
      <c r="E74" s="103">
        <f t="shared" si="5"/>
        <v>0</v>
      </c>
      <c r="F74" s="23">
        <v>0</v>
      </c>
      <c r="G74" s="103">
        <f t="shared" si="6"/>
        <v>0</v>
      </c>
      <c r="H74" s="23">
        <v>0</v>
      </c>
      <c r="I74" s="103">
        <f t="shared" si="7"/>
        <v>0</v>
      </c>
      <c r="J74" s="23">
        <v>0</v>
      </c>
      <c r="K74" s="103">
        <f t="shared" si="8"/>
        <v>0</v>
      </c>
      <c r="L74" s="23">
        <v>0</v>
      </c>
      <c r="M74" s="103">
        <f t="shared" si="9"/>
        <v>0</v>
      </c>
      <c r="N74" s="23">
        <v>0</v>
      </c>
      <c r="O74" s="103">
        <f t="shared" si="10"/>
        <v>0</v>
      </c>
      <c r="P74" s="23">
        <v>0</v>
      </c>
      <c r="Q74" s="103">
        <f t="shared" si="11"/>
        <v>0</v>
      </c>
      <c r="R74" s="23">
        <v>0</v>
      </c>
      <c r="S74" s="103">
        <f t="shared" si="12"/>
        <v>0</v>
      </c>
      <c r="T74" s="23">
        <v>0</v>
      </c>
      <c r="U74" s="103">
        <f t="shared" si="13"/>
        <v>0</v>
      </c>
      <c r="V74" s="23">
        <v>0</v>
      </c>
      <c r="W74" s="103">
        <f t="shared" si="14"/>
        <v>0</v>
      </c>
      <c r="X74" s="7"/>
      <c r="Y74" s="23">
        <v>0</v>
      </c>
      <c r="Z74" s="103">
        <f t="shared" si="15"/>
        <v>0</v>
      </c>
      <c r="AA74" s="23">
        <v>0</v>
      </c>
      <c r="AB74" s="103">
        <f t="shared" si="16"/>
        <v>0</v>
      </c>
      <c r="AC74" s="23">
        <v>0</v>
      </c>
      <c r="AD74" s="103">
        <f t="shared" si="17"/>
        <v>0</v>
      </c>
      <c r="AE74" s="23">
        <v>0</v>
      </c>
      <c r="AF74" s="103">
        <f t="shared" si="18"/>
        <v>0</v>
      </c>
      <c r="AG74" s="23">
        <v>0</v>
      </c>
      <c r="AH74" s="103">
        <f t="shared" si="19"/>
        <v>0</v>
      </c>
      <c r="AJ74" s="33">
        <f t="shared" si="20"/>
        <v>0</v>
      </c>
      <c r="AK74" s="33">
        <f t="shared" si="21"/>
        <v>0</v>
      </c>
    </row>
    <row r="75" spans="1:37" x14ac:dyDescent="0.25">
      <c r="A75" s="52" t="s">
        <v>19</v>
      </c>
      <c r="B75" s="23">
        <v>0</v>
      </c>
      <c r="C75" s="103">
        <f t="shared" ref="C75:C109" si="22">IFERROR(IF(ROUND((B75)/(($B$7*8)),2)&gt;=1,1,ROUND(B75/($B$7*8),1)),0)</f>
        <v>0</v>
      </c>
      <c r="D75" s="23">
        <v>0</v>
      </c>
      <c r="E75" s="103">
        <f t="shared" ref="E75:E109" si="23">IFERROR(IF(ROUND((D75)/(($D$7*8)),2)&gt;=1,1,ROUND(D75/($D$7*8),1)),0)</f>
        <v>0</v>
      </c>
      <c r="F75" s="23">
        <v>0</v>
      </c>
      <c r="G75" s="103">
        <f t="shared" ref="G75:G109" si="24">IFERROR(IF(ROUND((F75)/(($F$7*8)),2)&gt;=1,1,ROUND(F75/($F$7*8),1)),0)</f>
        <v>0</v>
      </c>
      <c r="H75" s="23">
        <v>0</v>
      </c>
      <c r="I75" s="103">
        <f t="shared" ref="I75:I109" si="25">IFERROR(IF(ROUND((H75)/(($H$7*8)),2)&gt;=1,1,ROUND(H75/($H$7*8),1)),0)</f>
        <v>0</v>
      </c>
      <c r="J75" s="23">
        <v>0</v>
      </c>
      <c r="K75" s="103">
        <f t="shared" ref="K75:K109" si="26">IFERROR(IF(ROUND((J75)/(($J$7*8)),2)&gt;=1,1,ROUND(J75/($J$7*8),1)),0)</f>
        <v>0</v>
      </c>
      <c r="L75" s="23">
        <v>0</v>
      </c>
      <c r="M75" s="103">
        <f t="shared" ref="M75:M109" si="27">IFERROR(IF(ROUND((L75)/(($L$7*8)),2)&gt;=1,1,ROUND(L75/($L$7*8),1)),0)</f>
        <v>0</v>
      </c>
      <c r="N75" s="23">
        <v>0</v>
      </c>
      <c r="O75" s="103">
        <f t="shared" ref="O75:O109" si="28">IFERROR(IF(ROUND((N75)/(($N$7*8)),2)&gt;=1,1,ROUND(N75/($N$7*8),1)),0)</f>
        <v>0</v>
      </c>
      <c r="P75" s="23">
        <v>0</v>
      </c>
      <c r="Q75" s="103">
        <f t="shared" ref="Q75:Q109" si="29">IFERROR(IF(ROUND((P75)/(($P$7*8)),2)&gt;=1,1,ROUND(P75/($P$7*8),1)),0)</f>
        <v>0</v>
      </c>
      <c r="R75" s="23">
        <v>0</v>
      </c>
      <c r="S75" s="103">
        <f t="shared" ref="S75:S109" si="30">IFERROR(IF(ROUND((R75)/(($R$7*8)),2)&gt;=1,1,ROUND(R75/($R$7*8),1)),0)</f>
        <v>0</v>
      </c>
      <c r="T75" s="23">
        <v>0</v>
      </c>
      <c r="U75" s="103">
        <f t="shared" ref="U75:U109" si="31">IFERROR(IF(ROUND((T75)/(($T$7*8)),2)&gt;=1,1,ROUND(T75/($T$7*8),1)),0)</f>
        <v>0</v>
      </c>
      <c r="V75" s="23">
        <v>0</v>
      </c>
      <c r="W75" s="103">
        <f t="shared" ref="W75:W109" si="32">IFERROR(IF(ROUND((V75)/(($V$7*8)),2)&gt;=1,1,ROUND(V75/($V$7*8),1)),0)</f>
        <v>0</v>
      </c>
      <c r="X75" s="7"/>
      <c r="Y75" s="23">
        <v>0</v>
      </c>
      <c r="Z75" s="103">
        <f t="shared" ref="Z75:Z109" si="33">IFERROR(IF(ROUND((Y75)/(($Y$7*8)),2)&gt;=1,1,ROUND(Y75/($Y$7*8),1)),0)</f>
        <v>0</v>
      </c>
      <c r="AA75" s="23">
        <v>0</v>
      </c>
      <c r="AB75" s="103">
        <f t="shared" ref="AB75:AB109" si="34">IFERROR(IF(ROUND((AA75)/(($AA$7*8)),2)&gt;=1,1,ROUND(AA75/($AA$7*8),1)),0)</f>
        <v>0</v>
      </c>
      <c r="AC75" s="23">
        <v>0</v>
      </c>
      <c r="AD75" s="103">
        <f t="shared" ref="AD75:AD109" si="35">IFERROR(IF(ROUND((AC75)/(($AC$7*8)),2)&gt;=1,1,ROUND(AC75/($AC$7*8),1)),0)</f>
        <v>0</v>
      </c>
      <c r="AE75" s="23">
        <v>0</v>
      </c>
      <c r="AF75" s="103">
        <f t="shared" ref="AF75:AF109" si="36">IFERROR(IF(ROUND((AE75)/(($AE$7*8)),2)&gt;=1,1,ROUND(AE75/($AE$7*8),1)),0)</f>
        <v>0</v>
      </c>
      <c r="AG75" s="23">
        <v>0</v>
      </c>
      <c r="AH75" s="103">
        <f t="shared" ref="AH75:AH109" si="37">IFERROR(IF(ROUND((AG75)/(($AG$7*8)),2)&gt;=1,1,ROUND(AG75/($AG$7*8),1)),0)</f>
        <v>0</v>
      </c>
      <c r="AJ75" s="33">
        <f t="shared" si="20"/>
        <v>0</v>
      </c>
      <c r="AK75" s="33">
        <f t="shared" si="21"/>
        <v>0</v>
      </c>
    </row>
    <row r="76" spans="1:37" x14ac:dyDescent="0.25">
      <c r="A76" s="52" t="s">
        <v>19</v>
      </c>
      <c r="B76" s="23">
        <v>0</v>
      </c>
      <c r="C76" s="103">
        <f t="shared" si="22"/>
        <v>0</v>
      </c>
      <c r="D76" s="23">
        <v>0</v>
      </c>
      <c r="E76" s="103">
        <f t="shared" si="23"/>
        <v>0</v>
      </c>
      <c r="F76" s="23">
        <v>0</v>
      </c>
      <c r="G76" s="103">
        <f t="shared" si="24"/>
        <v>0</v>
      </c>
      <c r="H76" s="23">
        <v>0</v>
      </c>
      <c r="I76" s="103">
        <f t="shared" si="25"/>
        <v>0</v>
      </c>
      <c r="J76" s="23">
        <v>0</v>
      </c>
      <c r="K76" s="103">
        <f t="shared" si="26"/>
        <v>0</v>
      </c>
      <c r="L76" s="23">
        <v>0</v>
      </c>
      <c r="M76" s="103">
        <f t="shared" si="27"/>
        <v>0</v>
      </c>
      <c r="N76" s="23">
        <v>0</v>
      </c>
      <c r="O76" s="103">
        <f t="shared" si="28"/>
        <v>0</v>
      </c>
      <c r="P76" s="23">
        <v>0</v>
      </c>
      <c r="Q76" s="103">
        <f t="shared" si="29"/>
        <v>0</v>
      </c>
      <c r="R76" s="23">
        <v>0</v>
      </c>
      <c r="S76" s="103">
        <f t="shared" si="30"/>
        <v>0</v>
      </c>
      <c r="T76" s="23">
        <v>0</v>
      </c>
      <c r="U76" s="103">
        <f t="shared" si="31"/>
        <v>0</v>
      </c>
      <c r="V76" s="23">
        <v>0</v>
      </c>
      <c r="W76" s="103">
        <f t="shared" si="32"/>
        <v>0</v>
      </c>
      <c r="X76" s="7"/>
      <c r="Y76" s="23">
        <v>0</v>
      </c>
      <c r="Z76" s="103">
        <f t="shared" si="33"/>
        <v>0</v>
      </c>
      <c r="AA76" s="23">
        <v>0</v>
      </c>
      <c r="AB76" s="103">
        <f t="shared" si="34"/>
        <v>0</v>
      </c>
      <c r="AC76" s="23">
        <v>0</v>
      </c>
      <c r="AD76" s="103">
        <f t="shared" si="35"/>
        <v>0</v>
      </c>
      <c r="AE76" s="23">
        <v>0</v>
      </c>
      <c r="AF76" s="103">
        <f t="shared" si="36"/>
        <v>0</v>
      </c>
      <c r="AG76" s="23">
        <v>0</v>
      </c>
      <c r="AH76" s="103">
        <f t="shared" si="37"/>
        <v>0</v>
      </c>
      <c r="AJ76" s="33">
        <f t="shared" ref="AJ76:AJ109" si="38">AVERAGE(C76,E76,G76,I76,K76,M76,O76,Q76,S76,U76,W76)</f>
        <v>0</v>
      </c>
      <c r="AK76" s="33">
        <f t="shared" ref="AK76:AK109" si="39">AVERAGE(Z76,AB76,AD76,AF76,AH76)</f>
        <v>0</v>
      </c>
    </row>
    <row r="77" spans="1:37" x14ac:dyDescent="0.25">
      <c r="A77" s="52" t="s">
        <v>19</v>
      </c>
      <c r="B77" s="23">
        <v>0</v>
      </c>
      <c r="C77" s="103">
        <f t="shared" si="22"/>
        <v>0</v>
      </c>
      <c r="D77" s="23">
        <v>0</v>
      </c>
      <c r="E77" s="103">
        <f t="shared" si="23"/>
        <v>0</v>
      </c>
      <c r="F77" s="23">
        <v>0</v>
      </c>
      <c r="G77" s="103">
        <f t="shared" si="24"/>
        <v>0</v>
      </c>
      <c r="H77" s="23">
        <v>0</v>
      </c>
      <c r="I77" s="103">
        <f t="shared" si="25"/>
        <v>0</v>
      </c>
      <c r="J77" s="23">
        <v>0</v>
      </c>
      <c r="K77" s="103">
        <f t="shared" si="26"/>
        <v>0</v>
      </c>
      <c r="L77" s="23">
        <v>0</v>
      </c>
      <c r="M77" s="103">
        <f t="shared" si="27"/>
        <v>0</v>
      </c>
      <c r="N77" s="23">
        <v>0</v>
      </c>
      <c r="O77" s="103">
        <f t="shared" si="28"/>
        <v>0</v>
      </c>
      <c r="P77" s="23">
        <v>0</v>
      </c>
      <c r="Q77" s="103">
        <f t="shared" si="29"/>
        <v>0</v>
      </c>
      <c r="R77" s="23">
        <v>0</v>
      </c>
      <c r="S77" s="103">
        <f t="shared" si="30"/>
        <v>0</v>
      </c>
      <c r="T77" s="23">
        <v>0</v>
      </c>
      <c r="U77" s="103">
        <f t="shared" si="31"/>
        <v>0</v>
      </c>
      <c r="V77" s="23">
        <v>0</v>
      </c>
      <c r="W77" s="103">
        <f t="shared" si="32"/>
        <v>0</v>
      </c>
      <c r="X77" s="7"/>
      <c r="Y77" s="23">
        <v>0</v>
      </c>
      <c r="Z77" s="103">
        <f t="shared" si="33"/>
        <v>0</v>
      </c>
      <c r="AA77" s="23">
        <v>0</v>
      </c>
      <c r="AB77" s="103">
        <f t="shared" si="34"/>
        <v>0</v>
      </c>
      <c r="AC77" s="23">
        <v>0</v>
      </c>
      <c r="AD77" s="103">
        <f t="shared" si="35"/>
        <v>0</v>
      </c>
      <c r="AE77" s="23">
        <v>0</v>
      </c>
      <c r="AF77" s="103">
        <f t="shared" si="36"/>
        <v>0</v>
      </c>
      <c r="AG77" s="23">
        <v>0</v>
      </c>
      <c r="AH77" s="103">
        <f t="shared" si="37"/>
        <v>0</v>
      </c>
      <c r="AJ77" s="33">
        <f t="shared" si="38"/>
        <v>0</v>
      </c>
      <c r="AK77" s="33">
        <f t="shared" si="39"/>
        <v>0</v>
      </c>
    </row>
    <row r="78" spans="1:37" x14ac:dyDescent="0.25">
      <c r="A78" s="52" t="s">
        <v>19</v>
      </c>
      <c r="B78" s="23">
        <v>0</v>
      </c>
      <c r="C78" s="103">
        <f t="shared" si="22"/>
        <v>0</v>
      </c>
      <c r="D78" s="23">
        <v>0</v>
      </c>
      <c r="E78" s="103">
        <f t="shared" si="23"/>
        <v>0</v>
      </c>
      <c r="F78" s="23">
        <v>0</v>
      </c>
      <c r="G78" s="103">
        <f t="shared" si="24"/>
        <v>0</v>
      </c>
      <c r="H78" s="23">
        <v>0</v>
      </c>
      <c r="I78" s="103">
        <f t="shared" si="25"/>
        <v>0</v>
      </c>
      <c r="J78" s="23">
        <v>0</v>
      </c>
      <c r="K78" s="103">
        <f t="shared" si="26"/>
        <v>0</v>
      </c>
      <c r="L78" s="23">
        <v>0</v>
      </c>
      <c r="M78" s="103">
        <f t="shared" si="27"/>
        <v>0</v>
      </c>
      <c r="N78" s="23">
        <v>0</v>
      </c>
      <c r="O78" s="103">
        <f t="shared" si="28"/>
        <v>0</v>
      </c>
      <c r="P78" s="23">
        <v>0</v>
      </c>
      <c r="Q78" s="103">
        <f t="shared" si="29"/>
        <v>0</v>
      </c>
      <c r="R78" s="23">
        <v>0</v>
      </c>
      <c r="S78" s="103">
        <f t="shared" si="30"/>
        <v>0</v>
      </c>
      <c r="T78" s="23">
        <v>0</v>
      </c>
      <c r="U78" s="103">
        <f t="shared" si="31"/>
        <v>0</v>
      </c>
      <c r="V78" s="23">
        <v>0</v>
      </c>
      <c r="W78" s="103">
        <f t="shared" si="32"/>
        <v>0</v>
      </c>
      <c r="X78" s="7"/>
      <c r="Y78" s="23">
        <v>0</v>
      </c>
      <c r="Z78" s="103">
        <f t="shared" si="33"/>
        <v>0</v>
      </c>
      <c r="AA78" s="23">
        <v>0</v>
      </c>
      <c r="AB78" s="103">
        <f t="shared" si="34"/>
        <v>0</v>
      </c>
      <c r="AC78" s="23">
        <v>0</v>
      </c>
      <c r="AD78" s="103">
        <f t="shared" si="35"/>
        <v>0</v>
      </c>
      <c r="AE78" s="23">
        <v>0</v>
      </c>
      <c r="AF78" s="103">
        <f t="shared" si="36"/>
        <v>0</v>
      </c>
      <c r="AG78" s="23">
        <v>0</v>
      </c>
      <c r="AH78" s="103">
        <f t="shared" si="37"/>
        <v>0</v>
      </c>
      <c r="AJ78" s="33">
        <f t="shared" si="38"/>
        <v>0</v>
      </c>
      <c r="AK78" s="33">
        <f t="shared" si="39"/>
        <v>0</v>
      </c>
    </row>
    <row r="79" spans="1:37" x14ac:dyDescent="0.25">
      <c r="A79" s="52" t="s">
        <v>19</v>
      </c>
      <c r="B79" s="23">
        <v>0</v>
      </c>
      <c r="C79" s="103">
        <f t="shared" si="22"/>
        <v>0</v>
      </c>
      <c r="D79" s="23">
        <v>0</v>
      </c>
      <c r="E79" s="103">
        <f t="shared" si="23"/>
        <v>0</v>
      </c>
      <c r="F79" s="23">
        <v>0</v>
      </c>
      <c r="G79" s="103">
        <f t="shared" si="24"/>
        <v>0</v>
      </c>
      <c r="H79" s="23">
        <v>0</v>
      </c>
      <c r="I79" s="103">
        <f t="shared" si="25"/>
        <v>0</v>
      </c>
      <c r="J79" s="23">
        <v>0</v>
      </c>
      <c r="K79" s="103">
        <f t="shared" si="26"/>
        <v>0</v>
      </c>
      <c r="L79" s="23">
        <v>0</v>
      </c>
      <c r="M79" s="103">
        <f t="shared" si="27"/>
        <v>0</v>
      </c>
      <c r="N79" s="23">
        <v>0</v>
      </c>
      <c r="O79" s="103">
        <f t="shared" si="28"/>
        <v>0</v>
      </c>
      <c r="P79" s="23">
        <v>0</v>
      </c>
      <c r="Q79" s="103">
        <f t="shared" si="29"/>
        <v>0</v>
      </c>
      <c r="R79" s="23">
        <v>0</v>
      </c>
      <c r="S79" s="103">
        <f t="shared" si="30"/>
        <v>0</v>
      </c>
      <c r="T79" s="23">
        <v>0</v>
      </c>
      <c r="U79" s="103">
        <f t="shared" si="31"/>
        <v>0</v>
      </c>
      <c r="V79" s="23">
        <v>0</v>
      </c>
      <c r="W79" s="103">
        <f t="shared" si="32"/>
        <v>0</v>
      </c>
      <c r="X79" s="7"/>
      <c r="Y79" s="23">
        <v>0</v>
      </c>
      <c r="Z79" s="103">
        <f t="shared" si="33"/>
        <v>0</v>
      </c>
      <c r="AA79" s="23">
        <v>0</v>
      </c>
      <c r="AB79" s="103">
        <f t="shared" si="34"/>
        <v>0</v>
      </c>
      <c r="AC79" s="23">
        <v>0</v>
      </c>
      <c r="AD79" s="103">
        <f t="shared" si="35"/>
        <v>0</v>
      </c>
      <c r="AE79" s="23">
        <v>0</v>
      </c>
      <c r="AF79" s="103">
        <f t="shared" si="36"/>
        <v>0</v>
      </c>
      <c r="AG79" s="23">
        <v>0</v>
      </c>
      <c r="AH79" s="103">
        <f t="shared" si="37"/>
        <v>0</v>
      </c>
      <c r="AJ79" s="33">
        <f t="shared" si="38"/>
        <v>0</v>
      </c>
      <c r="AK79" s="33">
        <f t="shared" si="39"/>
        <v>0</v>
      </c>
    </row>
    <row r="80" spans="1:37" x14ac:dyDescent="0.25">
      <c r="A80" s="52" t="s">
        <v>19</v>
      </c>
      <c r="B80" s="23">
        <v>0</v>
      </c>
      <c r="C80" s="103">
        <f t="shared" si="22"/>
        <v>0</v>
      </c>
      <c r="D80" s="23">
        <v>0</v>
      </c>
      <c r="E80" s="103">
        <f t="shared" si="23"/>
        <v>0</v>
      </c>
      <c r="F80" s="23">
        <v>0</v>
      </c>
      <c r="G80" s="103">
        <f t="shared" si="24"/>
        <v>0</v>
      </c>
      <c r="H80" s="23">
        <v>0</v>
      </c>
      <c r="I80" s="103">
        <f t="shared" si="25"/>
        <v>0</v>
      </c>
      <c r="J80" s="23">
        <v>0</v>
      </c>
      <c r="K80" s="103">
        <f t="shared" si="26"/>
        <v>0</v>
      </c>
      <c r="L80" s="23">
        <v>0</v>
      </c>
      <c r="M80" s="103">
        <f t="shared" si="27"/>
        <v>0</v>
      </c>
      <c r="N80" s="23">
        <v>0</v>
      </c>
      <c r="O80" s="103">
        <f t="shared" si="28"/>
        <v>0</v>
      </c>
      <c r="P80" s="23">
        <v>0</v>
      </c>
      <c r="Q80" s="103">
        <f t="shared" si="29"/>
        <v>0</v>
      </c>
      <c r="R80" s="23">
        <v>0</v>
      </c>
      <c r="S80" s="103">
        <f t="shared" si="30"/>
        <v>0</v>
      </c>
      <c r="T80" s="23">
        <v>0</v>
      </c>
      <c r="U80" s="103">
        <f t="shared" si="31"/>
        <v>0</v>
      </c>
      <c r="V80" s="23">
        <v>0</v>
      </c>
      <c r="W80" s="103">
        <f t="shared" si="32"/>
        <v>0</v>
      </c>
      <c r="X80" s="7"/>
      <c r="Y80" s="23">
        <v>0</v>
      </c>
      <c r="Z80" s="103">
        <f t="shared" si="33"/>
        <v>0</v>
      </c>
      <c r="AA80" s="23">
        <v>0</v>
      </c>
      <c r="AB80" s="103">
        <f t="shared" si="34"/>
        <v>0</v>
      </c>
      <c r="AC80" s="23">
        <v>0</v>
      </c>
      <c r="AD80" s="103">
        <f t="shared" si="35"/>
        <v>0</v>
      </c>
      <c r="AE80" s="23">
        <v>0</v>
      </c>
      <c r="AF80" s="103">
        <f t="shared" si="36"/>
        <v>0</v>
      </c>
      <c r="AG80" s="23">
        <v>0</v>
      </c>
      <c r="AH80" s="103">
        <f t="shared" si="37"/>
        <v>0</v>
      </c>
      <c r="AJ80" s="33">
        <f t="shared" si="38"/>
        <v>0</v>
      </c>
      <c r="AK80" s="33">
        <f t="shared" si="39"/>
        <v>0</v>
      </c>
    </row>
    <row r="81" spans="1:37" x14ac:dyDescent="0.25">
      <c r="A81" s="52" t="s">
        <v>19</v>
      </c>
      <c r="B81" s="23">
        <v>0</v>
      </c>
      <c r="C81" s="103">
        <f t="shared" si="22"/>
        <v>0</v>
      </c>
      <c r="D81" s="23">
        <v>0</v>
      </c>
      <c r="E81" s="103">
        <f t="shared" si="23"/>
        <v>0</v>
      </c>
      <c r="F81" s="23">
        <v>0</v>
      </c>
      <c r="G81" s="103">
        <f t="shared" si="24"/>
        <v>0</v>
      </c>
      <c r="H81" s="23">
        <v>0</v>
      </c>
      <c r="I81" s="103">
        <f t="shared" si="25"/>
        <v>0</v>
      </c>
      <c r="J81" s="23">
        <v>0</v>
      </c>
      <c r="K81" s="103">
        <f t="shared" si="26"/>
        <v>0</v>
      </c>
      <c r="L81" s="23">
        <v>0</v>
      </c>
      <c r="M81" s="103">
        <f t="shared" si="27"/>
        <v>0</v>
      </c>
      <c r="N81" s="23">
        <v>0</v>
      </c>
      <c r="O81" s="103">
        <f t="shared" si="28"/>
        <v>0</v>
      </c>
      <c r="P81" s="23">
        <v>0</v>
      </c>
      <c r="Q81" s="103">
        <f t="shared" si="29"/>
        <v>0</v>
      </c>
      <c r="R81" s="23">
        <v>0</v>
      </c>
      <c r="S81" s="103">
        <f t="shared" si="30"/>
        <v>0</v>
      </c>
      <c r="T81" s="23">
        <v>0</v>
      </c>
      <c r="U81" s="103">
        <f t="shared" si="31"/>
        <v>0</v>
      </c>
      <c r="V81" s="23">
        <v>0</v>
      </c>
      <c r="W81" s="103">
        <f t="shared" si="32"/>
        <v>0</v>
      </c>
      <c r="X81" s="7"/>
      <c r="Y81" s="23">
        <v>0</v>
      </c>
      <c r="Z81" s="103">
        <f t="shared" si="33"/>
        <v>0</v>
      </c>
      <c r="AA81" s="23">
        <v>0</v>
      </c>
      <c r="AB81" s="103">
        <f t="shared" si="34"/>
        <v>0</v>
      </c>
      <c r="AC81" s="23">
        <v>0</v>
      </c>
      <c r="AD81" s="103">
        <f t="shared" si="35"/>
        <v>0</v>
      </c>
      <c r="AE81" s="23">
        <v>0</v>
      </c>
      <c r="AF81" s="103">
        <f t="shared" si="36"/>
        <v>0</v>
      </c>
      <c r="AG81" s="23">
        <v>0</v>
      </c>
      <c r="AH81" s="103">
        <f t="shared" si="37"/>
        <v>0</v>
      </c>
      <c r="AJ81" s="33">
        <f t="shared" si="38"/>
        <v>0</v>
      </c>
      <c r="AK81" s="33">
        <f t="shared" si="39"/>
        <v>0</v>
      </c>
    </row>
    <row r="82" spans="1:37" x14ac:dyDescent="0.25">
      <c r="A82" s="52" t="s">
        <v>19</v>
      </c>
      <c r="B82" s="23">
        <v>0</v>
      </c>
      <c r="C82" s="103">
        <f t="shared" si="22"/>
        <v>0</v>
      </c>
      <c r="D82" s="23">
        <v>0</v>
      </c>
      <c r="E82" s="103">
        <f t="shared" si="23"/>
        <v>0</v>
      </c>
      <c r="F82" s="23">
        <v>0</v>
      </c>
      <c r="G82" s="103">
        <f t="shared" si="24"/>
        <v>0</v>
      </c>
      <c r="H82" s="23">
        <v>0</v>
      </c>
      <c r="I82" s="103">
        <f t="shared" si="25"/>
        <v>0</v>
      </c>
      <c r="J82" s="23">
        <v>0</v>
      </c>
      <c r="K82" s="103">
        <f t="shared" si="26"/>
        <v>0</v>
      </c>
      <c r="L82" s="23">
        <v>0</v>
      </c>
      <c r="M82" s="103">
        <f t="shared" si="27"/>
        <v>0</v>
      </c>
      <c r="N82" s="23">
        <v>0</v>
      </c>
      <c r="O82" s="103">
        <f t="shared" si="28"/>
        <v>0</v>
      </c>
      <c r="P82" s="23">
        <v>0</v>
      </c>
      <c r="Q82" s="103">
        <f t="shared" si="29"/>
        <v>0</v>
      </c>
      <c r="R82" s="23">
        <v>0</v>
      </c>
      <c r="S82" s="103">
        <f t="shared" si="30"/>
        <v>0</v>
      </c>
      <c r="T82" s="23">
        <v>0</v>
      </c>
      <c r="U82" s="103">
        <f t="shared" si="31"/>
        <v>0</v>
      </c>
      <c r="V82" s="23">
        <v>0</v>
      </c>
      <c r="W82" s="103">
        <f t="shared" si="32"/>
        <v>0</v>
      </c>
      <c r="X82" s="7"/>
      <c r="Y82" s="23">
        <v>0</v>
      </c>
      <c r="Z82" s="103">
        <f t="shared" si="33"/>
        <v>0</v>
      </c>
      <c r="AA82" s="23">
        <v>0</v>
      </c>
      <c r="AB82" s="103">
        <f t="shared" si="34"/>
        <v>0</v>
      </c>
      <c r="AC82" s="23">
        <v>0</v>
      </c>
      <c r="AD82" s="103">
        <f t="shared" si="35"/>
        <v>0</v>
      </c>
      <c r="AE82" s="23">
        <v>0</v>
      </c>
      <c r="AF82" s="103">
        <f t="shared" si="36"/>
        <v>0</v>
      </c>
      <c r="AG82" s="23">
        <v>0</v>
      </c>
      <c r="AH82" s="103">
        <f t="shared" si="37"/>
        <v>0</v>
      </c>
      <c r="AJ82" s="33">
        <f t="shared" si="38"/>
        <v>0</v>
      </c>
      <c r="AK82" s="33">
        <f t="shared" si="39"/>
        <v>0</v>
      </c>
    </row>
    <row r="83" spans="1:37" x14ac:dyDescent="0.25">
      <c r="A83" s="52" t="s">
        <v>19</v>
      </c>
      <c r="B83" s="23">
        <v>0</v>
      </c>
      <c r="C83" s="103">
        <f t="shared" si="22"/>
        <v>0</v>
      </c>
      <c r="D83" s="23">
        <v>0</v>
      </c>
      <c r="E83" s="103">
        <f t="shared" si="23"/>
        <v>0</v>
      </c>
      <c r="F83" s="23">
        <v>0</v>
      </c>
      <c r="G83" s="103">
        <f t="shared" si="24"/>
        <v>0</v>
      </c>
      <c r="H83" s="23">
        <v>0</v>
      </c>
      <c r="I83" s="103">
        <f t="shared" si="25"/>
        <v>0</v>
      </c>
      <c r="J83" s="23">
        <v>0</v>
      </c>
      <c r="K83" s="103">
        <f t="shared" si="26"/>
        <v>0</v>
      </c>
      <c r="L83" s="23">
        <v>0</v>
      </c>
      <c r="M83" s="103">
        <f t="shared" si="27"/>
        <v>0</v>
      </c>
      <c r="N83" s="23">
        <v>0</v>
      </c>
      <c r="O83" s="103">
        <f t="shared" si="28"/>
        <v>0</v>
      </c>
      <c r="P83" s="23">
        <v>0</v>
      </c>
      <c r="Q83" s="103">
        <f t="shared" si="29"/>
        <v>0</v>
      </c>
      <c r="R83" s="23">
        <v>0</v>
      </c>
      <c r="S83" s="103">
        <f t="shared" si="30"/>
        <v>0</v>
      </c>
      <c r="T83" s="23">
        <v>0</v>
      </c>
      <c r="U83" s="103">
        <f t="shared" si="31"/>
        <v>0</v>
      </c>
      <c r="V83" s="23">
        <v>0</v>
      </c>
      <c r="W83" s="103">
        <f t="shared" si="32"/>
        <v>0</v>
      </c>
      <c r="X83" s="7"/>
      <c r="Y83" s="23">
        <v>0</v>
      </c>
      <c r="Z83" s="103">
        <f t="shared" si="33"/>
        <v>0</v>
      </c>
      <c r="AA83" s="23">
        <v>0</v>
      </c>
      <c r="AB83" s="103">
        <f t="shared" si="34"/>
        <v>0</v>
      </c>
      <c r="AC83" s="23">
        <v>0</v>
      </c>
      <c r="AD83" s="103">
        <f t="shared" si="35"/>
        <v>0</v>
      </c>
      <c r="AE83" s="23">
        <v>0</v>
      </c>
      <c r="AF83" s="103">
        <f t="shared" si="36"/>
        <v>0</v>
      </c>
      <c r="AG83" s="23">
        <v>0</v>
      </c>
      <c r="AH83" s="103">
        <f t="shared" si="37"/>
        <v>0</v>
      </c>
      <c r="AJ83" s="33">
        <f t="shared" si="38"/>
        <v>0</v>
      </c>
      <c r="AK83" s="33">
        <f t="shared" si="39"/>
        <v>0</v>
      </c>
    </row>
    <row r="84" spans="1:37" x14ac:dyDescent="0.25">
      <c r="A84" s="52" t="s">
        <v>19</v>
      </c>
      <c r="B84" s="23">
        <v>0</v>
      </c>
      <c r="C84" s="103">
        <f t="shared" si="22"/>
        <v>0</v>
      </c>
      <c r="D84" s="23">
        <v>0</v>
      </c>
      <c r="E84" s="103">
        <f t="shared" si="23"/>
        <v>0</v>
      </c>
      <c r="F84" s="23">
        <v>0</v>
      </c>
      <c r="G84" s="103">
        <f t="shared" si="24"/>
        <v>0</v>
      </c>
      <c r="H84" s="23">
        <v>0</v>
      </c>
      <c r="I84" s="103">
        <f t="shared" si="25"/>
        <v>0</v>
      </c>
      <c r="J84" s="23">
        <v>0</v>
      </c>
      <c r="K84" s="103">
        <f t="shared" si="26"/>
        <v>0</v>
      </c>
      <c r="L84" s="23">
        <v>0</v>
      </c>
      <c r="M84" s="103">
        <f t="shared" si="27"/>
        <v>0</v>
      </c>
      <c r="N84" s="23">
        <v>0</v>
      </c>
      <c r="O84" s="103">
        <f t="shared" si="28"/>
        <v>0</v>
      </c>
      <c r="P84" s="23">
        <v>0</v>
      </c>
      <c r="Q84" s="103">
        <f t="shared" si="29"/>
        <v>0</v>
      </c>
      <c r="R84" s="23">
        <v>0</v>
      </c>
      <c r="S84" s="103">
        <f t="shared" si="30"/>
        <v>0</v>
      </c>
      <c r="T84" s="23">
        <v>0</v>
      </c>
      <c r="U84" s="103">
        <f t="shared" si="31"/>
        <v>0</v>
      </c>
      <c r="V84" s="23">
        <v>0</v>
      </c>
      <c r="W84" s="103">
        <f t="shared" si="32"/>
        <v>0</v>
      </c>
      <c r="X84" s="7"/>
      <c r="Y84" s="23">
        <v>0</v>
      </c>
      <c r="Z84" s="103">
        <f t="shared" si="33"/>
        <v>0</v>
      </c>
      <c r="AA84" s="23">
        <v>0</v>
      </c>
      <c r="AB84" s="103">
        <f t="shared" si="34"/>
        <v>0</v>
      </c>
      <c r="AC84" s="23">
        <v>0</v>
      </c>
      <c r="AD84" s="103">
        <f t="shared" si="35"/>
        <v>0</v>
      </c>
      <c r="AE84" s="23">
        <v>0</v>
      </c>
      <c r="AF84" s="103">
        <f t="shared" si="36"/>
        <v>0</v>
      </c>
      <c r="AG84" s="23">
        <v>0</v>
      </c>
      <c r="AH84" s="103">
        <f t="shared" si="37"/>
        <v>0</v>
      </c>
      <c r="AJ84" s="33">
        <f t="shared" si="38"/>
        <v>0</v>
      </c>
      <c r="AK84" s="33">
        <f t="shared" si="39"/>
        <v>0</v>
      </c>
    </row>
    <row r="85" spans="1:37" x14ac:dyDescent="0.25">
      <c r="A85" s="52" t="s">
        <v>19</v>
      </c>
      <c r="B85" s="23">
        <v>0</v>
      </c>
      <c r="C85" s="103">
        <f t="shared" si="22"/>
        <v>0</v>
      </c>
      <c r="D85" s="23">
        <v>0</v>
      </c>
      <c r="E85" s="103">
        <f t="shared" si="23"/>
        <v>0</v>
      </c>
      <c r="F85" s="23">
        <v>0</v>
      </c>
      <c r="G85" s="103">
        <f t="shared" si="24"/>
        <v>0</v>
      </c>
      <c r="H85" s="23">
        <v>0</v>
      </c>
      <c r="I85" s="103">
        <f t="shared" si="25"/>
        <v>0</v>
      </c>
      <c r="J85" s="23">
        <v>0</v>
      </c>
      <c r="K85" s="103">
        <f t="shared" si="26"/>
        <v>0</v>
      </c>
      <c r="L85" s="23">
        <v>0</v>
      </c>
      <c r="M85" s="103">
        <f t="shared" si="27"/>
        <v>0</v>
      </c>
      <c r="N85" s="23">
        <v>0</v>
      </c>
      <c r="O85" s="103">
        <f t="shared" si="28"/>
        <v>0</v>
      </c>
      <c r="P85" s="23">
        <v>0</v>
      </c>
      <c r="Q85" s="103">
        <f t="shared" si="29"/>
        <v>0</v>
      </c>
      <c r="R85" s="23">
        <v>0</v>
      </c>
      <c r="S85" s="103">
        <f t="shared" si="30"/>
        <v>0</v>
      </c>
      <c r="T85" s="23">
        <v>0</v>
      </c>
      <c r="U85" s="103">
        <f t="shared" si="31"/>
        <v>0</v>
      </c>
      <c r="V85" s="23">
        <v>0</v>
      </c>
      <c r="W85" s="103">
        <f t="shared" si="32"/>
        <v>0</v>
      </c>
      <c r="X85" s="7"/>
      <c r="Y85" s="23">
        <v>0</v>
      </c>
      <c r="Z85" s="103">
        <f t="shared" si="33"/>
        <v>0</v>
      </c>
      <c r="AA85" s="23">
        <v>0</v>
      </c>
      <c r="AB85" s="103">
        <f t="shared" si="34"/>
        <v>0</v>
      </c>
      <c r="AC85" s="23">
        <v>0</v>
      </c>
      <c r="AD85" s="103">
        <f t="shared" si="35"/>
        <v>0</v>
      </c>
      <c r="AE85" s="23">
        <v>0</v>
      </c>
      <c r="AF85" s="103">
        <f t="shared" si="36"/>
        <v>0</v>
      </c>
      <c r="AG85" s="23">
        <v>0</v>
      </c>
      <c r="AH85" s="103">
        <f t="shared" si="37"/>
        <v>0</v>
      </c>
      <c r="AJ85" s="33">
        <f t="shared" si="38"/>
        <v>0</v>
      </c>
      <c r="AK85" s="33">
        <f t="shared" si="39"/>
        <v>0</v>
      </c>
    </row>
    <row r="86" spans="1:37" x14ac:dyDescent="0.25">
      <c r="A86" s="52" t="s">
        <v>19</v>
      </c>
      <c r="B86" s="23">
        <v>0</v>
      </c>
      <c r="C86" s="103">
        <f t="shared" si="22"/>
        <v>0</v>
      </c>
      <c r="D86" s="23">
        <v>0</v>
      </c>
      <c r="E86" s="103">
        <f t="shared" si="23"/>
        <v>0</v>
      </c>
      <c r="F86" s="23">
        <v>0</v>
      </c>
      <c r="G86" s="103">
        <f t="shared" si="24"/>
        <v>0</v>
      </c>
      <c r="H86" s="23">
        <v>0</v>
      </c>
      <c r="I86" s="103">
        <f t="shared" si="25"/>
        <v>0</v>
      </c>
      <c r="J86" s="23">
        <v>0</v>
      </c>
      <c r="K86" s="103">
        <f t="shared" si="26"/>
        <v>0</v>
      </c>
      <c r="L86" s="23">
        <v>0</v>
      </c>
      <c r="M86" s="103">
        <f t="shared" si="27"/>
        <v>0</v>
      </c>
      <c r="N86" s="23">
        <v>0</v>
      </c>
      <c r="O86" s="103">
        <f t="shared" si="28"/>
        <v>0</v>
      </c>
      <c r="P86" s="23">
        <v>0</v>
      </c>
      <c r="Q86" s="103">
        <f t="shared" si="29"/>
        <v>0</v>
      </c>
      <c r="R86" s="23">
        <v>0</v>
      </c>
      <c r="S86" s="103">
        <f t="shared" si="30"/>
        <v>0</v>
      </c>
      <c r="T86" s="23">
        <v>0</v>
      </c>
      <c r="U86" s="103">
        <f t="shared" si="31"/>
        <v>0</v>
      </c>
      <c r="V86" s="23">
        <v>0</v>
      </c>
      <c r="W86" s="103">
        <f t="shared" si="32"/>
        <v>0</v>
      </c>
      <c r="X86" s="7"/>
      <c r="Y86" s="23">
        <v>0</v>
      </c>
      <c r="Z86" s="103">
        <f t="shared" si="33"/>
        <v>0</v>
      </c>
      <c r="AA86" s="23">
        <v>0</v>
      </c>
      <c r="AB86" s="103">
        <f t="shared" si="34"/>
        <v>0</v>
      </c>
      <c r="AC86" s="23">
        <v>0</v>
      </c>
      <c r="AD86" s="103">
        <f t="shared" si="35"/>
        <v>0</v>
      </c>
      <c r="AE86" s="23">
        <v>0</v>
      </c>
      <c r="AF86" s="103">
        <f t="shared" si="36"/>
        <v>0</v>
      </c>
      <c r="AG86" s="23">
        <v>0</v>
      </c>
      <c r="AH86" s="103">
        <f t="shared" si="37"/>
        <v>0</v>
      </c>
      <c r="AJ86" s="33">
        <f t="shared" si="38"/>
        <v>0</v>
      </c>
      <c r="AK86" s="33">
        <f t="shared" si="39"/>
        <v>0</v>
      </c>
    </row>
    <row r="87" spans="1:37" x14ac:dyDescent="0.25">
      <c r="A87" s="52" t="s">
        <v>19</v>
      </c>
      <c r="B87" s="23">
        <v>0</v>
      </c>
      <c r="C87" s="103">
        <f t="shared" si="22"/>
        <v>0</v>
      </c>
      <c r="D87" s="23">
        <v>0</v>
      </c>
      <c r="E87" s="103">
        <f t="shared" si="23"/>
        <v>0</v>
      </c>
      <c r="F87" s="23">
        <v>0</v>
      </c>
      <c r="G87" s="103">
        <f t="shared" si="24"/>
        <v>0</v>
      </c>
      <c r="H87" s="23">
        <v>0</v>
      </c>
      <c r="I87" s="103">
        <f t="shared" si="25"/>
        <v>0</v>
      </c>
      <c r="J87" s="23">
        <v>0</v>
      </c>
      <c r="K87" s="103">
        <f t="shared" si="26"/>
        <v>0</v>
      </c>
      <c r="L87" s="23">
        <v>0</v>
      </c>
      <c r="M87" s="103">
        <f t="shared" si="27"/>
        <v>0</v>
      </c>
      <c r="N87" s="23">
        <v>0</v>
      </c>
      <c r="O87" s="103">
        <f t="shared" si="28"/>
        <v>0</v>
      </c>
      <c r="P87" s="23">
        <v>0</v>
      </c>
      <c r="Q87" s="103">
        <f t="shared" si="29"/>
        <v>0</v>
      </c>
      <c r="R87" s="23">
        <v>0</v>
      </c>
      <c r="S87" s="103">
        <f t="shared" si="30"/>
        <v>0</v>
      </c>
      <c r="T87" s="23">
        <v>0</v>
      </c>
      <c r="U87" s="103">
        <f t="shared" si="31"/>
        <v>0</v>
      </c>
      <c r="V87" s="23">
        <v>0</v>
      </c>
      <c r="W87" s="103">
        <f t="shared" si="32"/>
        <v>0</v>
      </c>
      <c r="X87" s="7"/>
      <c r="Y87" s="23">
        <v>0</v>
      </c>
      <c r="Z87" s="103">
        <f t="shared" si="33"/>
        <v>0</v>
      </c>
      <c r="AA87" s="23">
        <v>0</v>
      </c>
      <c r="AB87" s="103">
        <f t="shared" si="34"/>
        <v>0</v>
      </c>
      <c r="AC87" s="23">
        <v>0</v>
      </c>
      <c r="AD87" s="103">
        <f t="shared" si="35"/>
        <v>0</v>
      </c>
      <c r="AE87" s="23">
        <v>0</v>
      </c>
      <c r="AF87" s="103">
        <f t="shared" si="36"/>
        <v>0</v>
      </c>
      <c r="AG87" s="23">
        <v>0</v>
      </c>
      <c r="AH87" s="103">
        <f t="shared" si="37"/>
        <v>0</v>
      </c>
      <c r="AJ87" s="33">
        <f t="shared" si="38"/>
        <v>0</v>
      </c>
      <c r="AK87" s="33">
        <f t="shared" si="39"/>
        <v>0</v>
      </c>
    </row>
    <row r="88" spans="1:37" x14ac:dyDescent="0.25">
      <c r="A88" s="52" t="s">
        <v>19</v>
      </c>
      <c r="B88" s="23">
        <v>0</v>
      </c>
      <c r="C88" s="103">
        <f t="shared" si="22"/>
        <v>0</v>
      </c>
      <c r="D88" s="23">
        <v>0</v>
      </c>
      <c r="E88" s="103">
        <f t="shared" si="23"/>
        <v>0</v>
      </c>
      <c r="F88" s="23">
        <v>0</v>
      </c>
      <c r="G88" s="103">
        <f t="shared" si="24"/>
        <v>0</v>
      </c>
      <c r="H88" s="23">
        <v>0</v>
      </c>
      <c r="I88" s="103">
        <f t="shared" si="25"/>
        <v>0</v>
      </c>
      <c r="J88" s="23">
        <v>0</v>
      </c>
      <c r="K88" s="103">
        <f t="shared" si="26"/>
        <v>0</v>
      </c>
      <c r="L88" s="23">
        <v>0</v>
      </c>
      <c r="M88" s="103">
        <f t="shared" si="27"/>
        <v>0</v>
      </c>
      <c r="N88" s="23">
        <v>0</v>
      </c>
      <c r="O88" s="103">
        <f t="shared" si="28"/>
        <v>0</v>
      </c>
      <c r="P88" s="23">
        <v>0</v>
      </c>
      <c r="Q88" s="103">
        <f t="shared" si="29"/>
        <v>0</v>
      </c>
      <c r="R88" s="23">
        <v>0</v>
      </c>
      <c r="S88" s="103">
        <f t="shared" si="30"/>
        <v>0</v>
      </c>
      <c r="T88" s="23">
        <v>0</v>
      </c>
      <c r="U88" s="103">
        <f t="shared" si="31"/>
        <v>0</v>
      </c>
      <c r="V88" s="23">
        <v>0</v>
      </c>
      <c r="W88" s="103">
        <f t="shared" si="32"/>
        <v>0</v>
      </c>
      <c r="X88" s="7"/>
      <c r="Y88" s="23">
        <v>0</v>
      </c>
      <c r="Z88" s="103">
        <f t="shared" si="33"/>
        <v>0</v>
      </c>
      <c r="AA88" s="23">
        <v>0</v>
      </c>
      <c r="AB88" s="103">
        <f t="shared" si="34"/>
        <v>0</v>
      </c>
      <c r="AC88" s="23">
        <v>0</v>
      </c>
      <c r="AD88" s="103">
        <f t="shared" si="35"/>
        <v>0</v>
      </c>
      <c r="AE88" s="23">
        <v>0</v>
      </c>
      <c r="AF88" s="103">
        <f t="shared" si="36"/>
        <v>0</v>
      </c>
      <c r="AG88" s="23">
        <v>0</v>
      </c>
      <c r="AH88" s="103">
        <f t="shared" si="37"/>
        <v>0</v>
      </c>
      <c r="AJ88" s="33">
        <f t="shared" si="38"/>
        <v>0</v>
      </c>
      <c r="AK88" s="33">
        <f t="shared" si="39"/>
        <v>0</v>
      </c>
    </row>
    <row r="89" spans="1:37" x14ac:dyDescent="0.25">
      <c r="A89" s="52" t="s">
        <v>19</v>
      </c>
      <c r="B89" s="23">
        <v>0</v>
      </c>
      <c r="C89" s="103">
        <f t="shared" si="22"/>
        <v>0</v>
      </c>
      <c r="D89" s="23">
        <v>0</v>
      </c>
      <c r="E89" s="103">
        <f t="shared" si="23"/>
        <v>0</v>
      </c>
      <c r="F89" s="23">
        <v>0</v>
      </c>
      <c r="G89" s="103">
        <f t="shared" si="24"/>
        <v>0</v>
      </c>
      <c r="H89" s="23">
        <v>0</v>
      </c>
      <c r="I89" s="103">
        <f t="shared" si="25"/>
        <v>0</v>
      </c>
      <c r="J89" s="23">
        <v>0</v>
      </c>
      <c r="K89" s="103">
        <f t="shared" si="26"/>
        <v>0</v>
      </c>
      <c r="L89" s="23">
        <v>0</v>
      </c>
      <c r="M89" s="103">
        <f t="shared" si="27"/>
        <v>0</v>
      </c>
      <c r="N89" s="23">
        <v>0</v>
      </c>
      <c r="O89" s="103">
        <f t="shared" si="28"/>
        <v>0</v>
      </c>
      <c r="P89" s="23">
        <v>0</v>
      </c>
      <c r="Q89" s="103">
        <f t="shared" si="29"/>
        <v>0</v>
      </c>
      <c r="R89" s="23">
        <v>0</v>
      </c>
      <c r="S89" s="103">
        <f t="shared" si="30"/>
        <v>0</v>
      </c>
      <c r="T89" s="23">
        <v>0</v>
      </c>
      <c r="U89" s="103">
        <f t="shared" si="31"/>
        <v>0</v>
      </c>
      <c r="V89" s="23">
        <v>0</v>
      </c>
      <c r="W89" s="103">
        <f t="shared" si="32"/>
        <v>0</v>
      </c>
      <c r="X89" s="7"/>
      <c r="Y89" s="23">
        <v>0</v>
      </c>
      <c r="Z89" s="103">
        <f t="shared" si="33"/>
        <v>0</v>
      </c>
      <c r="AA89" s="23">
        <v>0</v>
      </c>
      <c r="AB89" s="103">
        <f t="shared" si="34"/>
        <v>0</v>
      </c>
      <c r="AC89" s="23">
        <v>0</v>
      </c>
      <c r="AD89" s="103">
        <f t="shared" si="35"/>
        <v>0</v>
      </c>
      <c r="AE89" s="23">
        <v>0</v>
      </c>
      <c r="AF89" s="103">
        <f t="shared" si="36"/>
        <v>0</v>
      </c>
      <c r="AG89" s="23">
        <v>0</v>
      </c>
      <c r="AH89" s="103">
        <f t="shared" si="37"/>
        <v>0</v>
      </c>
      <c r="AJ89" s="33">
        <f t="shared" si="38"/>
        <v>0</v>
      </c>
      <c r="AK89" s="33">
        <f t="shared" si="39"/>
        <v>0</v>
      </c>
    </row>
    <row r="90" spans="1:37" x14ac:dyDescent="0.25">
      <c r="A90" s="52" t="s">
        <v>19</v>
      </c>
      <c r="B90" s="23">
        <v>0</v>
      </c>
      <c r="C90" s="103">
        <f t="shared" si="22"/>
        <v>0</v>
      </c>
      <c r="D90" s="23">
        <v>0</v>
      </c>
      <c r="E90" s="103">
        <f t="shared" si="23"/>
        <v>0</v>
      </c>
      <c r="F90" s="23">
        <v>0</v>
      </c>
      <c r="G90" s="103">
        <f t="shared" si="24"/>
        <v>0</v>
      </c>
      <c r="H90" s="23">
        <v>0</v>
      </c>
      <c r="I90" s="103">
        <f t="shared" si="25"/>
        <v>0</v>
      </c>
      <c r="J90" s="23">
        <v>0</v>
      </c>
      <c r="K90" s="103">
        <f t="shared" si="26"/>
        <v>0</v>
      </c>
      <c r="L90" s="23">
        <v>0</v>
      </c>
      <c r="M90" s="103">
        <f t="shared" si="27"/>
        <v>0</v>
      </c>
      <c r="N90" s="23">
        <v>0</v>
      </c>
      <c r="O90" s="103">
        <f t="shared" si="28"/>
        <v>0</v>
      </c>
      <c r="P90" s="23">
        <v>0</v>
      </c>
      <c r="Q90" s="103">
        <f t="shared" si="29"/>
        <v>0</v>
      </c>
      <c r="R90" s="23">
        <v>0</v>
      </c>
      <c r="S90" s="103">
        <f t="shared" si="30"/>
        <v>0</v>
      </c>
      <c r="T90" s="23">
        <v>0</v>
      </c>
      <c r="U90" s="103">
        <f t="shared" si="31"/>
        <v>0</v>
      </c>
      <c r="V90" s="23">
        <v>0</v>
      </c>
      <c r="W90" s="103">
        <f t="shared" si="32"/>
        <v>0</v>
      </c>
      <c r="X90" s="7"/>
      <c r="Y90" s="23">
        <v>0</v>
      </c>
      <c r="Z90" s="103">
        <f t="shared" si="33"/>
        <v>0</v>
      </c>
      <c r="AA90" s="23">
        <v>0</v>
      </c>
      <c r="AB90" s="103">
        <f t="shared" si="34"/>
        <v>0</v>
      </c>
      <c r="AC90" s="23">
        <v>0</v>
      </c>
      <c r="AD90" s="103">
        <f t="shared" si="35"/>
        <v>0</v>
      </c>
      <c r="AE90" s="23">
        <v>0</v>
      </c>
      <c r="AF90" s="103">
        <f t="shared" si="36"/>
        <v>0</v>
      </c>
      <c r="AG90" s="23">
        <v>0</v>
      </c>
      <c r="AH90" s="103">
        <f t="shared" si="37"/>
        <v>0</v>
      </c>
      <c r="AJ90" s="33">
        <f t="shared" si="38"/>
        <v>0</v>
      </c>
      <c r="AK90" s="33">
        <f t="shared" si="39"/>
        <v>0</v>
      </c>
    </row>
    <row r="91" spans="1:37" x14ac:dyDescent="0.25">
      <c r="A91" s="52" t="s">
        <v>19</v>
      </c>
      <c r="B91" s="23">
        <v>0</v>
      </c>
      <c r="C91" s="103">
        <f t="shared" si="22"/>
        <v>0</v>
      </c>
      <c r="D91" s="23">
        <v>0</v>
      </c>
      <c r="E91" s="103">
        <f t="shared" si="23"/>
        <v>0</v>
      </c>
      <c r="F91" s="23">
        <v>0</v>
      </c>
      <c r="G91" s="103">
        <f t="shared" si="24"/>
        <v>0</v>
      </c>
      <c r="H91" s="23">
        <v>0</v>
      </c>
      <c r="I91" s="103">
        <f t="shared" si="25"/>
        <v>0</v>
      </c>
      <c r="J91" s="23">
        <v>0</v>
      </c>
      <c r="K91" s="103">
        <f t="shared" si="26"/>
        <v>0</v>
      </c>
      <c r="L91" s="23">
        <v>0</v>
      </c>
      <c r="M91" s="103">
        <f t="shared" si="27"/>
        <v>0</v>
      </c>
      <c r="N91" s="23">
        <v>0</v>
      </c>
      <c r="O91" s="103">
        <f t="shared" si="28"/>
        <v>0</v>
      </c>
      <c r="P91" s="23">
        <v>0</v>
      </c>
      <c r="Q91" s="103">
        <f t="shared" si="29"/>
        <v>0</v>
      </c>
      <c r="R91" s="23">
        <v>0</v>
      </c>
      <c r="S91" s="103">
        <f t="shared" si="30"/>
        <v>0</v>
      </c>
      <c r="T91" s="23">
        <v>0</v>
      </c>
      <c r="U91" s="103">
        <f t="shared" si="31"/>
        <v>0</v>
      </c>
      <c r="V91" s="23">
        <v>0</v>
      </c>
      <c r="W91" s="103">
        <f t="shared" si="32"/>
        <v>0</v>
      </c>
      <c r="X91" s="7"/>
      <c r="Y91" s="23">
        <v>0</v>
      </c>
      <c r="Z91" s="103">
        <f t="shared" si="33"/>
        <v>0</v>
      </c>
      <c r="AA91" s="23">
        <v>0</v>
      </c>
      <c r="AB91" s="103">
        <f t="shared" si="34"/>
        <v>0</v>
      </c>
      <c r="AC91" s="23">
        <v>0</v>
      </c>
      <c r="AD91" s="103">
        <f t="shared" si="35"/>
        <v>0</v>
      </c>
      <c r="AE91" s="23">
        <v>0</v>
      </c>
      <c r="AF91" s="103">
        <f t="shared" si="36"/>
        <v>0</v>
      </c>
      <c r="AG91" s="23">
        <v>0</v>
      </c>
      <c r="AH91" s="103">
        <f t="shared" si="37"/>
        <v>0</v>
      </c>
      <c r="AJ91" s="33">
        <f t="shared" si="38"/>
        <v>0</v>
      </c>
      <c r="AK91" s="33">
        <f t="shared" si="39"/>
        <v>0</v>
      </c>
    </row>
    <row r="92" spans="1:37" x14ac:dyDescent="0.25">
      <c r="A92" s="52" t="s">
        <v>19</v>
      </c>
      <c r="B92" s="23">
        <v>0</v>
      </c>
      <c r="C92" s="103">
        <f t="shared" si="22"/>
        <v>0</v>
      </c>
      <c r="D92" s="23">
        <v>0</v>
      </c>
      <c r="E92" s="103">
        <f t="shared" si="23"/>
        <v>0</v>
      </c>
      <c r="F92" s="23">
        <v>0</v>
      </c>
      <c r="G92" s="103">
        <f t="shared" si="24"/>
        <v>0</v>
      </c>
      <c r="H92" s="23">
        <v>0</v>
      </c>
      <c r="I92" s="103">
        <f t="shared" si="25"/>
        <v>0</v>
      </c>
      <c r="J92" s="23">
        <v>0</v>
      </c>
      <c r="K92" s="103">
        <f t="shared" si="26"/>
        <v>0</v>
      </c>
      <c r="L92" s="23">
        <v>0</v>
      </c>
      <c r="M92" s="103">
        <f t="shared" si="27"/>
        <v>0</v>
      </c>
      <c r="N92" s="23">
        <v>0</v>
      </c>
      <c r="O92" s="103">
        <f t="shared" si="28"/>
        <v>0</v>
      </c>
      <c r="P92" s="23">
        <v>0</v>
      </c>
      <c r="Q92" s="103">
        <f t="shared" si="29"/>
        <v>0</v>
      </c>
      <c r="R92" s="23">
        <v>0</v>
      </c>
      <c r="S92" s="103">
        <f t="shared" si="30"/>
        <v>0</v>
      </c>
      <c r="T92" s="23">
        <v>0</v>
      </c>
      <c r="U92" s="103">
        <f t="shared" si="31"/>
        <v>0</v>
      </c>
      <c r="V92" s="23">
        <v>0</v>
      </c>
      <c r="W92" s="103">
        <f t="shared" si="32"/>
        <v>0</v>
      </c>
      <c r="X92" s="7"/>
      <c r="Y92" s="23">
        <v>0</v>
      </c>
      <c r="Z92" s="103">
        <f t="shared" si="33"/>
        <v>0</v>
      </c>
      <c r="AA92" s="23">
        <v>0</v>
      </c>
      <c r="AB92" s="103">
        <f t="shared" si="34"/>
        <v>0</v>
      </c>
      <c r="AC92" s="23">
        <v>0</v>
      </c>
      <c r="AD92" s="103">
        <f t="shared" si="35"/>
        <v>0</v>
      </c>
      <c r="AE92" s="23">
        <v>0</v>
      </c>
      <c r="AF92" s="103">
        <f t="shared" si="36"/>
        <v>0</v>
      </c>
      <c r="AG92" s="23">
        <v>0</v>
      </c>
      <c r="AH92" s="103">
        <f t="shared" si="37"/>
        <v>0</v>
      </c>
      <c r="AJ92" s="33">
        <f t="shared" si="38"/>
        <v>0</v>
      </c>
      <c r="AK92" s="33">
        <f t="shared" si="39"/>
        <v>0</v>
      </c>
    </row>
    <row r="93" spans="1:37" x14ac:dyDescent="0.25">
      <c r="A93" s="52" t="s">
        <v>19</v>
      </c>
      <c r="B93" s="23">
        <v>0</v>
      </c>
      <c r="C93" s="103">
        <f t="shared" si="22"/>
        <v>0</v>
      </c>
      <c r="D93" s="23">
        <v>0</v>
      </c>
      <c r="E93" s="103">
        <f t="shared" si="23"/>
        <v>0</v>
      </c>
      <c r="F93" s="23">
        <v>0</v>
      </c>
      <c r="G93" s="103">
        <f t="shared" si="24"/>
        <v>0</v>
      </c>
      <c r="H93" s="23">
        <v>0</v>
      </c>
      <c r="I93" s="103">
        <f t="shared" si="25"/>
        <v>0</v>
      </c>
      <c r="J93" s="23">
        <v>0</v>
      </c>
      <c r="K93" s="103">
        <f t="shared" si="26"/>
        <v>0</v>
      </c>
      <c r="L93" s="23">
        <v>0</v>
      </c>
      <c r="M93" s="103">
        <f t="shared" si="27"/>
        <v>0</v>
      </c>
      <c r="N93" s="23">
        <v>0</v>
      </c>
      <c r="O93" s="103">
        <f t="shared" si="28"/>
        <v>0</v>
      </c>
      <c r="P93" s="23">
        <v>0</v>
      </c>
      <c r="Q93" s="103">
        <f t="shared" si="29"/>
        <v>0</v>
      </c>
      <c r="R93" s="23">
        <v>0</v>
      </c>
      <c r="S93" s="103">
        <f t="shared" si="30"/>
        <v>0</v>
      </c>
      <c r="T93" s="23">
        <v>0</v>
      </c>
      <c r="U93" s="103">
        <f t="shared" si="31"/>
        <v>0</v>
      </c>
      <c r="V93" s="23">
        <v>0</v>
      </c>
      <c r="W93" s="103">
        <f t="shared" si="32"/>
        <v>0</v>
      </c>
      <c r="X93" s="7"/>
      <c r="Y93" s="23">
        <v>0</v>
      </c>
      <c r="Z93" s="103">
        <f t="shared" si="33"/>
        <v>0</v>
      </c>
      <c r="AA93" s="23">
        <v>0</v>
      </c>
      <c r="AB93" s="103">
        <f t="shared" si="34"/>
        <v>0</v>
      </c>
      <c r="AC93" s="23">
        <v>0</v>
      </c>
      <c r="AD93" s="103">
        <f t="shared" si="35"/>
        <v>0</v>
      </c>
      <c r="AE93" s="23">
        <v>0</v>
      </c>
      <c r="AF93" s="103">
        <f t="shared" si="36"/>
        <v>0</v>
      </c>
      <c r="AG93" s="23">
        <v>0</v>
      </c>
      <c r="AH93" s="103">
        <f t="shared" si="37"/>
        <v>0</v>
      </c>
      <c r="AJ93" s="33">
        <f t="shared" si="38"/>
        <v>0</v>
      </c>
      <c r="AK93" s="33">
        <f t="shared" si="39"/>
        <v>0</v>
      </c>
    </row>
    <row r="94" spans="1:37" x14ac:dyDescent="0.25">
      <c r="A94" s="52" t="s">
        <v>19</v>
      </c>
      <c r="B94" s="23">
        <v>0</v>
      </c>
      <c r="C94" s="103">
        <f t="shared" si="22"/>
        <v>0</v>
      </c>
      <c r="D94" s="23">
        <v>0</v>
      </c>
      <c r="E94" s="103">
        <f t="shared" si="23"/>
        <v>0</v>
      </c>
      <c r="F94" s="23">
        <v>0</v>
      </c>
      <c r="G94" s="103">
        <f t="shared" si="24"/>
        <v>0</v>
      </c>
      <c r="H94" s="23">
        <v>0</v>
      </c>
      <c r="I94" s="103">
        <f t="shared" si="25"/>
        <v>0</v>
      </c>
      <c r="J94" s="23">
        <v>0</v>
      </c>
      <c r="K94" s="103">
        <f t="shared" si="26"/>
        <v>0</v>
      </c>
      <c r="L94" s="23">
        <v>0</v>
      </c>
      <c r="M94" s="103">
        <f t="shared" si="27"/>
        <v>0</v>
      </c>
      <c r="N94" s="23">
        <v>0</v>
      </c>
      <c r="O94" s="103">
        <f t="shared" si="28"/>
        <v>0</v>
      </c>
      <c r="P94" s="23">
        <v>0</v>
      </c>
      <c r="Q94" s="103">
        <f t="shared" si="29"/>
        <v>0</v>
      </c>
      <c r="R94" s="23">
        <v>0</v>
      </c>
      <c r="S94" s="103">
        <f t="shared" si="30"/>
        <v>0</v>
      </c>
      <c r="T94" s="23">
        <v>0</v>
      </c>
      <c r="U94" s="103">
        <f t="shared" si="31"/>
        <v>0</v>
      </c>
      <c r="V94" s="23">
        <v>0</v>
      </c>
      <c r="W94" s="103">
        <f t="shared" si="32"/>
        <v>0</v>
      </c>
      <c r="X94" s="7"/>
      <c r="Y94" s="23">
        <v>0</v>
      </c>
      <c r="Z94" s="103">
        <f t="shared" si="33"/>
        <v>0</v>
      </c>
      <c r="AA94" s="23">
        <v>0</v>
      </c>
      <c r="AB94" s="103">
        <f t="shared" si="34"/>
        <v>0</v>
      </c>
      <c r="AC94" s="23">
        <v>0</v>
      </c>
      <c r="AD94" s="103">
        <f t="shared" si="35"/>
        <v>0</v>
      </c>
      <c r="AE94" s="23">
        <v>0</v>
      </c>
      <c r="AF94" s="103">
        <f t="shared" si="36"/>
        <v>0</v>
      </c>
      <c r="AG94" s="23">
        <v>0</v>
      </c>
      <c r="AH94" s="103">
        <f t="shared" si="37"/>
        <v>0</v>
      </c>
      <c r="AJ94" s="33">
        <f t="shared" si="38"/>
        <v>0</v>
      </c>
      <c r="AK94" s="33">
        <f t="shared" si="39"/>
        <v>0</v>
      </c>
    </row>
    <row r="95" spans="1:37" x14ac:dyDescent="0.25">
      <c r="A95" s="52" t="s">
        <v>19</v>
      </c>
      <c r="B95" s="23">
        <v>0</v>
      </c>
      <c r="C95" s="103">
        <f t="shared" si="22"/>
        <v>0</v>
      </c>
      <c r="D95" s="23">
        <v>0</v>
      </c>
      <c r="E95" s="103">
        <f t="shared" si="23"/>
        <v>0</v>
      </c>
      <c r="F95" s="23">
        <v>0</v>
      </c>
      <c r="G95" s="103">
        <f t="shared" si="24"/>
        <v>0</v>
      </c>
      <c r="H95" s="23">
        <v>0</v>
      </c>
      <c r="I95" s="103">
        <f t="shared" si="25"/>
        <v>0</v>
      </c>
      <c r="J95" s="23">
        <v>0</v>
      </c>
      <c r="K95" s="103">
        <f t="shared" si="26"/>
        <v>0</v>
      </c>
      <c r="L95" s="23">
        <v>0</v>
      </c>
      <c r="M95" s="103">
        <f t="shared" si="27"/>
        <v>0</v>
      </c>
      <c r="N95" s="23">
        <v>0</v>
      </c>
      <c r="O95" s="103">
        <f t="shared" si="28"/>
        <v>0</v>
      </c>
      <c r="P95" s="23">
        <v>0</v>
      </c>
      <c r="Q95" s="103">
        <f t="shared" si="29"/>
        <v>0</v>
      </c>
      <c r="R95" s="23">
        <v>0</v>
      </c>
      <c r="S95" s="103">
        <f t="shared" si="30"/>
        <v>0</v>
      </c>
      <c r="T95" s="23">
        <v>0</v>
      </c>
      <c r="U95" s="103">
        <f t="shared" si="31"/>
        <v>0</v>
      </c>
      <c r="V95" s="23">
        <v>0</v>
      </c>
      <c r="W95" s="103">
        <f t="shared" si="32"/>
        <v>0</v>
      </c>
      <c r="X95" s="7"/>
      <c r="Y95" s="23">
        <v>0</v>
      </c>
      <c r="Z95" s="103">
        <f t="shared" si="33"/>
        <v>0</v>
      </c>
      <c r="AA95" s="23">
        <v>0</v>
      </c>
      <c r="AB95" s="103">
        <f t="shared" si="34"/>
        <v>0</v>
      </c>
      <c r="AC95" s="23">
        <v>0</v>
      </c>
      <c r="AD95" s="103">
        <f t="shared" si="35"/>
        <v>0</v>
      </c>
      <c r="AE95" s="23">
        <v>0</v>
      </c>
      <c r="AF95" s="103">
        <f t="shared" si="36"/>
        <v>0</v>
      </c>
      <c r="AG95" s="23">
        <v>0</v>
      </c>
      <c r="AH95" s="103">
        <f t="shared" si="37"/>
        <v>0</v>
      </c>
      <c r="AJ95" s="33">
        <f t="shared" si="38"/>
        <v>0</v>
      </c>
      <c r="AK95" s="33">
        <f t="shared" si="39"/>
        <v>0</v>
      </c>
    </row>
    <row r="96" spans="1:37" x14ac:dyDescent="0.25">
      <c r="A96" s="52" t="s">
        <v>19</v>
      </c>
      <c r="B96" s="23">
        <v>0</v>
      </c>
      <c r="C96" s="103">
        <f t="shared" si="22"/>
        <v>0</v>
      </c>
      <c r="D96" s="23">
        <v>0</v>
      </c>
      <c r="E96" s="103">
        <f t="shared" si="23"/>
        <v>0</v>
      </c>
      <c r="F96" s="23">
        <v>0</v>
      </c>
      <c r="G96" s="103">
        <f t="shared" si="24"/>
        <v>0</v>
      </c>
      <c r="H96" s="23">
        <v>0</v>
      </c>
      <c r="I96" s="103">
        <f t="shared" si="25"/>
        <v>0</v>
      </c>
      <c r="J96" s="23">
        <v>0</v>
      </c>
      <c r="K96" s="103">
        <f t="shared" si="26"/>
        <v>0</v>
      </c>
      <c r="L96" s="23">
        <v>0</v>
      </c>
      <c r="M96" s="103">
        <f t="shared" si="27"/>
        <v>0</v>
      </c>
      <c r="N96" s="23">
        <v>0</v>
      </c>
      <c r="O96" s="103">
        <f t="shared" si="28"/>
        <v>0</v>
      </c>
      <c r="P96" s="23">
        <v>0</v>
      </c>
      <c r="Q96" s="103">
        <f t="shared" si="29"/>
        <v>0</v>
      </c>
      <c r="R96" s="23">
        <v>0</v>
      </c>
      <c r="S96" s="103">
        <f t="shared" si="30"/>
        <v>0</v>
      </c>
      <c r="T96" s="23">
        <v>0</v>
      </c>
      <c r="U96" s="103">
        <f t="shared" si="31"/>
        <v>0</v>
      </c>
      <c r="V96" s="23">
        <v>0</v>
      </c>
      <c r="W96" s="103">
        <f t="shared" si="32"/>
        <v>0</v>
      </c>
      <c r="X96" s="7"/>
      <c r="Y96" s="23">
        <v>0</v>
      </c>
      <c r="Z96" s="103">
        <f t="shared" si="33"/>
        <v>0</v>
      </c>
      <c r="AA96" s="23">
        <v>0</v>
      </c>
      <c r="AB96" s="103">
        <f t="shared" si="34"/>
        <v>0</v>
      </c>
      <c r="AC96" s="23">
        <v>0</v>
      </c>
      <c r="AD96" s="103">
        <f t="shared" si="35"/>
        <v>0</v>
      </c>
      <c r="AE96" s="23">
        <v>0</v>
      </c>
      <c r="AF96" s="103">
        <f t="shared" si="36"/>
        <v>0</v>
      </c>
      <c r="AG96" s="23">
        <v>0</v>
      </c>
      <c r="AH96" s="103">
        <f t="shared" si="37"/>
        <v>0</v>
      </c>
      <c r="AJ96" s="33">
        <f t="shared" si="38"/>
        <v>0</v>
      </c>
      <c r="AK96" s="33">
        <f t="shared" si="39"/>
        <v>0</v>
      </c>
    </row>
    <row r="97" spans="1:37" x14ac:dyDescent="0.25">
      <c r="A97" s="52" t="s">
        <v>19</v>
      </c>
      <c r="B97" s="23">
        <v>0</v>
      </c>
      <c r="C97" s="103">
        <f t="shared" si="22"/>
        <v>0</v>
      </c>
      <c r="D97" s="23">
        <v>0</v>
      </c>
      <c r="E97" s="103">
        <f t="shared" si="23"/>
        <v>0</v>
      </c>
      <c r="F97" s="23">
        <v>0</v>
      </c>
      <c r="G97" s="103">
        <f t="shared" si="24"/>
        <v>0</v>
      </c>
      <c r="H97" s="23">
        <v>0</v>
      </c>
      <c r="I97" s="103">
        <f t="shared" si="25"/>
        <v>0</v>
      </c>
      <c r="J97" s="23">
        <v>0</v>
      </c>
      <c r="K97" s="103">
        <f t="shared" si="26"/>
        <v>0</v>
      </c>
      <c r="L97" s="23">
        <v>0</v>
      </c>
      <c r="M97" s="103">
        <f t="shared" si="27"/>
        <v>0</v>
      </c>
      <c r="N97" s="23">
        <v>0</v>
      </c>
      <c r="O97" s="103">
        <f t="shared" si="28"/>
        <v>0</v>
      </c>
      <c r="P97" s="23">
        <v>0</v>
      </c>
      <c r="Q97" s="103">
        <f t="shared" si="29"/>
        <v>0</v>
      </c>
      <c r="R97" s="23">
        <v>0</v>
      </c>
      <c r="S97" s="103">
        <f t="shared" si="30"/>
        <v>0</v>
      </c>
      <c r="T97" s="23">
        <v>0</v>
      </c>
      <c r="U97" s="103">
        <f t="shared" si="31"/>
        <v>0</v>
      </c>
      <c r="V97" s="23">
        <v>0</v>
      </c>
      <c r="W97" s="103">
        <f t="shared" si="32"/>
        <v>0</v>
      </c>
      <c r="X97" s="7"/>
      <c r="Y97" s="23">
        <v>0</v>
      </c>
      <c r="Z97" s="103">
        <f t="shared" si="33"/>
        <v>0</v>
      </c>
      <c r="AA97" s="23">
        <v>0</v>
      </c>
      <c r="AB97" s="103">
        <f t="shared" si="34"/>
        <v>0</v>
      </c>
      <c r="AC97" s="23">
        <v>0</v>
      </c>
      <c r="AD97" s="103">
        <f t="shared" si="35"/>
        <v>0</v>
      </c>
      <c r="AE97" s="23">
        <v>0</v>
      </c>
      <c r="AF97" s="103">
        <f t="shared" si="36"/>
        <v>0</v>
      </c>
      <c r="AG97" s="23">
        <v>0</v>
      </c>
      <c r="AH97" s="103">
        <f t="shared" si="37"/>
        <v>0</v>
      </c>
      <c r="AJ97" s="33">
        <f t="shared" si="38"/>
        <v>0</v>
      </c>
      <c r="AK97" s="33">
        <f t="shared" si="39"/>
        <v>0</v>
      </c>
    </row>
    <row r="98" spans="1:37" x14ac:dyDescent="0.25">
      <c r="A98" s="52" t="s">
        <v>19</v>
      </c>
      <c r="B98" s="23">
        <v>0</v>
      </c>
      <c r="C98" s="103">
        <f t="shared" si="22"/>
        <v>0</v>
      </c>
      <c r="D98" s="23">
        <v>0</v>
      </c>
      <c r="E98" s="103">
        <f t="shared" si="23"/>
        <v>0</v>
      </c>
      <c r="F98" s="23">
        <v>0</v>
      </c>
      <c r="G98" s="103">
        <f t="shared" si="24"/>
        <v>0</v>
      </c>
      <c r="H98" s="23">
        <v>0</v>
      </c>
      <c r="I98" s="103">
        <f t="shared" si="25"/>
        <v>0</v>
      </c>
      <c r="J98" s="23">
        <v>0</v>
      </c>
      <c r="K98" s="103">
        <f t="shared" si="26"/>
        <v>0</v>
      </c>
      <c r="L98" s="23">
        <v>0</v>
      </c>
      <c r="M98" s="103">
        <f t="shared" si="27"/>
        <v>0</v>
      </c>
      <c r="N98" s="23">
        <v>0</v>
      </c>
      <c r="O98" s="103">
        <f t="shared" si="28"/>
        <v>0</v>
      </c>
      <c r="P98" s="23">
        <v>0</v>
      </c>
      <c r="Q98" s="103">
        <f t="shared" si="29"/>
        <v>0</v>
      </c>
      <c r="R98" s="23">
        <v>0</v>
      </c>
      <c r="S98" s="103">
        <f t="shared" si="30"/>
        <v>0</v>
      </c>
      <c r="T98" s="23">
        <v>0</v>
      </c>
      <c r="U98" s="103">
        <f t="shared" si="31"/>
        <v>0</v>
      </c>
      <c r="V98" s="23">
        <v>0</v>
      </c>
      <c r="W98" s="103">
        <f t="shared" si="32"/>
        <v>0</v>
      </c>
      <c r="X98" s="7"/>
      <c r="Y98" s="23">
        <v>0</v>
      </c>
      <c r="Z98" s="103">
        <f t="shared" si="33"/>
        <v>0</v>
      </c>
      <c r="AA98" s="23">
        <v>0</v>
      </c>
      <c r="AB98" s="103">
        <f t="shared" si="34"/>
        <v>0</v>
      </c>
      <c r="AC98" s="23">
        <v>0</v>
      </c>
      <c r="AD98" s="103">
        <f t="shared" si="35"/>
        <v>0</v>
      </c>
      <c r="AE98" s="23">
        <v>0</v>
      </c>
      <c r="AF98" s="103">
        <f t="shared" si="36"/>
        <v>0</v>
      </c>
      <c r="AG98" s="23">
        <v>0</v>
      </c>
      <c r="AH98" s="103">
        <f t="shared" si="37"/>
        <v>0</v>
      </c>
      <c r="AJ98" s="33">
        <f t="shared" si="38"/>
        <v>0</v>
      </c>
      <c r="AK98" s="33">
        <f t="shared" si="39"/>
        <v>0</v>
      </c>
    </row>
    <row r="99" spans="1:37" x14ac:dyDescent="0.25">
      <c r="A99" s="52" t="s">
        <v>19</v>
      </c>
      <c r="B99" s="23">
        <v>0</v>
      </c>
      <c r="C99" s="103">
        <f t="shared" si="22"/>
        <v>0</v>
      </c>
      <c r="D99" s="23">
        <v>0</v>
      </c>
      <c r="E99" s="103">
        <f t="shared" si="23"/>
        <v>0</v>
      </c>
      <c r="F99" s="23">
        <v>0</v>
      </c>
      <c r="G99" s="103">
        <f t="shared" si="24"/>
        <v>0</v>
      </c>
      <c r="H99" s="23">
        <v>0</v>
      </c>
      <c r="I99" s="103">
        <f t="shared" si="25"/>
        <v>0</v>
      </c>
      <c r="J99" s="23">
        <v>0</v>
      </c>
      <c r="K99" s="103">
        <f t="shared" si="26"/>
        <v>0</v>
      </c>
      <c r="L99" s="23">
        <v>0</v>
      </c>
      <c r="M99" s="103">
        <f t="shared" si="27"/>
        <v>0</v>
      </c>
      <c r="N99" s="23">
        <v>0</v>
      </c>
      <c r="O99" s="103">
        <f t="shared" si="28"/>
        <v>0</v>
      </c>
      <c r="P99" s="23">
        <v>0</v>
      </c>
      <c r="Q99" s="103">
        <f t="shared" si="29"/>
        <v>0</v>
      </c>
      <c r="R99" s="23">
        <v>0</v>
      </c>
      <c r="S99" s="103">
        <f t="shared" si="30"/>
        <v>0</v>
      </c>
      <c r="T99" s="23">
        <v>0</v>
      </c>
      <c r="U99" s="103">
        <f t="shared" si="31"/>
        <v>0</v>
      </c>
      <c r="V99" s="23">
        <v>0</v>
      </c>
      <c r="W99" s="103">
        <f t="shared" si="32"/>
        <v>0</v>
      </c>
      <c r="X99" s="7"/>
      <c r="Y99" s="23">
        <v>0</v>
      </c>
      <c r="Z99" s="103">
        <f t="shared" si="33"/>
        <v>0</v>
      </c>
      <c r="AA99" s="23">
        <v>0</v>
      </c>
      <c r="AB99" s="103">
        <f t="shared" si="34"/>
        <v>0</v>
      </c>
      <c r="AC99" s="23">
        <v>0</v>
      </c>
      <c r="AD99" s="103">
        <f t="shared" si="35"/>
        <v>0</v>
      </c>
      <c r="AE99" s="23">
        <v>0</v>
      </c>
      <c r="AF99" s="103">
        <f t="shared" si="36"/>
        <v>0</v>
      </c>
      <c r="AG99" s="23">
        <v>0</v>
      </c>
      <c r="AH99" s="103">
        <f t="shared" si="37"/>
        <v>0</v>
      </c>
      <c r="AJ99" s="33">
        <f t="shared" si="38"/>
        <v>0</v>
      </c>
      <c r="AK99" s="33">
        <f t="shared" si="39"/>
        <v>0</v>
      </c>
    </row>
    <row r="100" spans="1:37" x14ac:dyDescent="0.25">
      <c r="A100" s="52" t="s">
        <v>19</v>
      </c>
      <c r="B100" s="23">
        <v>0</v>
      </c>
      <c r="C100" s="103">
        <f t="shared" si="22"/>
        <v>0</v>
      </c>
      <c r="D100" s="23">
        <v>0</v>
      </c>
      <c r="E100" s="103">
        <f t="shared" si="23"/>
        <v>0</v>
      </c>
      <c r="F100" s="23">
        <v>0</v>
      </c>
      <c r="G100" s="103">
        <f t="shared" si="24"/>
        <v>0</v>
      </c>
      <c r="H100" s="23">
        <v>0</v>
      </c>
      <c r="I100" s="103">
        <f t="shared" si="25"/>
        <v>0</v>
      </c>
      <c r="J100" s="23">
        <v>0</v>
      </c>
      <c r="K100" s="103">
        <f t="shared" si="26"/>
        <v>0</v>
      </c>
      <c r="L100" s="23">
        <v>0</v>
      </c>
      <c r="M100" s="103">
        <f t="shared" si="27"/>
        <v>0</v>
      </c>
      <c r="N100" s="23">
        <v>0</v>
      </c>
      <c r="O100" s="103">
        <f t="shared" si="28"/>
        <v>0</v>
      </c>
      <c r="P100" s="23">
        <v>0</v>
      </c>
      <c r="Q100" s="103">
        <f t="shared" si="29"/>
        <v>0</v>
      </c>
      <c r="R100" s="23">
        <v>0</v>
      </c>
      <c r="S100" s="103">
        <f t="shared" si="30"/>
        <v>0</v>
      </c>
      <c r="T100" s="23">
        <v>0</v>
      </c>
      <c r="U100" s="103">
        <f t="shared" si="31"/>
        <v>0</v>
      </c>
      <c r="V100" s="23">
        <v>0</v>
      </c>
      <c r="W100" s="103">
        <f t="shared" si="32"/>
        <v>0</v>
      </c>
      <c r="X100" s="7"/>
      <c r="Y100" s="23">
        <v>0</v>
      </c>
      <c r="Z100" s="103">
        <f t="shared" si="33"/>
        <v>0</v>
      </c>
      <c r="AA100" s="23">
        <v>0</v>
      </c>
      <c r="AB100" s="103">
        <f t="shared" si="34"/>
        <v>0</v>
      </c>
      <c r="AC100" s="23">
        <v>0</v>
      </c>
      <c r="AD100" s="103">
        <f t="shared" si="35"/>
        <v>0</v>
      </c>
      <c r="AE100" s="23">
        <v>0</v>
      </c>
      <c r="AF100" s="103">
        <f t="shared" si="36"/>
        <v>0</v>
      </c>
      <c r="AG100" s="23">
        <v>0</v>
      </c>
      <c r="AH100" s="103">
        <f t="shared" si="37"/>
        <v>0</v>
      </c>
      <c r="AJ100" s="33">
        <f t="shared" si="38"/>
        <v>0</v>
      </c>
      <c r="AK100" s="33">
        <f t="shared" si="39"/>
        <v>0</v>
      </c>
    </row>
    <row r="101" spans="1:37" x14ac:dyDescent="0.25">
      <c r="A101" s="52" t="s">
        <v>19</v>
      </c>
      <c r="B101" s="23">
        <v>0</v>
      </c>
      <c r="C101" s="103">
        <f t="shared" si="22"/>
        <v>0</v>
      </c>
      <c r="D101" s="23">
        <v>0</v>
      </c>
      <c r="E101" s="103">
        <f t="shared" si="23"/>
        <v>0</v>
      </c>
      <c r="F101" s="23">
        <v>0</v>
      </c>
      <c r="G101" s="103">
        <f t="shared" si="24"/>
        <v>0</v>
      </c>
      <c r="H101" s="23">
        <v>0</v>
      </c>
      <c r="I101" s="103">
        <f t="shared" si="25"/>
        <v>0</v>
      </c>
      <c r="J101" s="23">
        <v>0</v>
      </c>
      <c r="K101" s="103">
        <f t="shared" si="26"/>
        <v>0</v>
      </c>
      <c r="L101" s="23">
        <v>0</v>
      </c>
      <c r="M101" s="103">
        <f t="shared" si="27"/>
        <v>0</v>
      </c>
      <c r="N101" s="23">
        <v>0</v>
      </c>
      <c r="O101" s="103">
        <f t="shared" si="28"/>
        <v>0</v>
      </c>
      <c r="P101" s="23">
        <v>0</v>
      </c>
      <c r="Q101" s="103">
        <f t="shared" si="29"/>
        <v>0</v>
      </c>
      <c r="R101" s="23">
        <v>0</v>
      </c>
      <c r="S101" s="103">
        <f t="shared" si="30"/>
        <v>0</v>
      </c>
      <c r="T101" s="23">
        <v>0</v>
      </c>
      <c r="U101" s="103">
        <f t="shared" si="31"/>
        <v>0</v>
      </c>
      <c r="V101" s="23">
        <v>0</v>
      </c>
      <c r="W101" s="103">
        <f t="shared" si="32"/>
        <v>0</v>
      </c>
      <c r="X101" s="7"/>
      <c r="Y101" s="23">
        <v>0</v>
      </c>
      <c r="Z101" s="103">
        <f t="shared" si="33"/>
        <v>0</v>
      </c>
      <c r="AA101" s="23">
        <v>0</v>
      </c>
      <c r="AB101" s="103">
        <f t="shared" si="34"/>
        <v>0</v>
      </c>
      <c r="AC101" s="23">
        <v>0</v>
      </c>
      <c r="AD101" s="103">
        <f t="shared" si="35"/>
        <v>0</v>
      </c>
      <c r="AE101" s="23">
        <v>0</v>
      </c>
      <c r="AF101" s="103">
        <f t="shared" si="36"/>
        <v>0</v>
      </c>
      <c r="AG101" s="23">
        <v>0</v>
      </c>
      <c r="AH101" s="103">
        <f t="shared" si="37"/>
        <v>0</v>
      </c>
      <c r="AJ101" s="33">
        <f t="shared" si="38"/>
        <v>0</v>
      </c>
      <c r="AK101" s="33">
        <f t="shared" si="39"/>
        <v>0</v>
      </c>
    </row>
    <row r="102" spans="1:37" x14ac:dyDescent="0.25">
      <c r="A102" s="52" t="s">
        <v>19</v>
      </c>
      <c r="B102" s="23">
        <v>0</v>
      </c>
      <c r="C102" s="103">
        <f t="shared" si="22"/>
        <v>0</v>
      </c>
      <c r="D102" s="23">
        <v>0</v>
      </c>
      <c r="E102" s="103">
        <f t="shared" si="23"/>
        <v>0</v>
      </c>
      <c r="F102" s="23">
        <v>0</v>
      </c>
      <c r="G102" s="103">
        <f t="shared" si="24"/>
        <v>0</v>
      </c>
      <c r="H102" s="23">
        <v>0</v>
      </c>
      <c r="I102" s="103">
        <f t="shared" si="25"/>
        <v>0</v>
      </c>
      <c r="J102" s="23">
        <v>0</v>
      </c>
      <c r="K102" s="103">
        <f t="shared" si="26"/>
        <v>0</v>
      </c>
      <c r="L102" s="23">
        <v>0</v>
      </c>
      <c r="M102" s="103">
        <f t="shared" si="27"/>
        <v>0</v>
      </c>
      <c r="N102" s="23">
        <v>0</v>
      </c>
      <c r="O102" s="103">
        <f t="shared" si="28"/>
        <v>0</v>
      </c>
      <c r="P102" s="23">
        <v>0</v>
      </c>
      <c r="Q102" s="103">
        <f t="shared" si="29"/>
        <v>0</v>
      </c>
      <c r="R102" s="23">
        <v>0</v>
      </c>
      <c r="S102" s="103">
        <f t="shared" si="30"/>
        <v>0</v>
      </c>
      <c r="T102" s="23">
        <v>0</v>
      </c>
      <c r="U102" s="103">
        <f t="shared" si="31"/>
        <v>0</v>
      </c>
      <c r="V102" s="23">
        <v>0</v>
      </c>
      <c r="W102" s="103">
        <f t="shared" si="32"/>
        <v>0</v>
      </c>
      <c r="X102" s="7"/>
      <c r="Y102" s="23">
        <v>0</v>
      </c>
      <c r="Z102" s="103">
        <f t="shared" si="33"/>
        <v>0</v>
      </c>
      <c r="AA102" s="23">
        <v>0</v>
      </c>
      <c r="AB102" s="103">
        <f t="shared" si="34"/>
        <v>0</v>
      </c>
      <c r="AC102" s="23">
        <v>0</v>
      </c>
      <c r="AD102" s="103">
        <f t="shared" si="35"/>
        <v>0</v>
      </c>
      <c r="AE102" s="23">
        <v>0</v>
      </c>
      <c r="AF102" s="103">
        <f t="shared" si="36"/>
        <v>0</v>
      </c>
      <c r="AG102" s="23">
        <v>0</v>
      </c>
      <c r="AH102" s="103">
        <f t="shared" si="37"/>
        <v>0</v>
      </c>
      <c r="AJ102" s="33">
        <f t="shared" si="38"/>
        <v>0</v>
      </c>
      <c r="AK102" s="33">
        <f t="shared" si="39"/>
        <v>0</v>
      </c>
    </row>
    <row r="103" spans="1:37" x14ac:dyDescent="0.25">
      <c r="A103" s="52" t="s">
        <v>19</v>
      </c>
      <c r="B103" s="23">
        <v>0</v>
      </c>
      <c r="C103" s="103">
        <f t="shared" si="22"/>
        <v>0</v>
      </c>
      <c r="D103" s="23">
        <v>0</v>
      </c>
      <c r="E103" s="103">
        <f t="shared" si="23"/>
        <v>0</v>
      </c>
      <c r="F103" s="23">
        <v>0</v>
      </c>
      <c r="G103" s="103">
        <f t="shared" si="24"/>
        <v>0</v>
      </c>
      <c r="H103" s="23">
        <v>0</v>
      </c>
      <c r="I103" s="103">
        <f t="shared" si="25"/>
        <v>0</v>
      </c>
      <c r="J103" s="23">
        <v>0</v>
      </c>
      <c r="K103" s="103">
        <f t="shared" si="26"/>
        <v>0</v>
      </c>
      <c r="L103" s="23">
        <v>0</v>
      </c>
      <c r="M103" s="103">
        <f t="shared" si="27"/>
        <v>0</v>
      </c>
      <c r="N103" s="23">
        <v>0</v>
      </c>
      <c r="O103" s="103">
        <f t="shared" si="28"/>
        <v>0</v>
      </c>
      <c r="P103" s="23">
        <v>0</v>
      </c>
      <c r="Q103" s="103">
        <f t="shared" si="29"/>
        <v>0</v>
      </c>
      <c r="R103" s="23">
        <v>0</v>
      </c>
      <c r="S103" s="103">
        <f t="shared" si="30"/>
        <v>0</v>
      </c>
      <c r="T103" s="23">
        <v>0</v>
      </c>
      <c r="U103" s="103">
        <f t="shared" si="31"/>
        <v>0</v>
      </c>
      <c r="V103" s="23">
        <v>0</v>
      </c>
      <c r="W103" s="103">
        <f t="shared" si="32"/>
        <v>0</v>
      </c>
      <c r="X103" s="7"/>
      <c r="Y103" s="23">
        <v>0</v>
      </c>
      <c r="Z103" s="103">
        <f t="shared" si="33"/>
        <v>0</v>
      </c>
      <c r="AA103" s="23">
        <v>0</v>
      </c>
      <c r="AB103" s="103">
        <f t="shared" si="34"/>
        <v>0</v>
      </c>
      <c r="AC103" s="23">
        <v>0</v>
      </c>
      <c r="AD103" s="103">
        <f t="shared" si="35"/>
        <v>0</v>
      </c>
      <c r="AE103" s="23">
        <v>0</v>
      </c>
      <c r="AF103" s="103">
        <f t="shared" si="36"/>
        <v>0</v>
      </c>
      <c r="AG103" s="23">
        <v>0</v>
      </c>
      <c r="AH103" s="103">
        <f t="shared" si="37"/>
        <v>0</v>
      </c>
      <c r="AJ103" s="33">
        <f t="shared" si="38"/>
        <v>0</v>
      </c>
      <c r="AK103" s="33">
        <f t="shared" si="39"/>
        <v>0</v>
      </c>
    </row>
    <row r="104" spans="1:37" x14ac:dyDescent="0.25">
      <c r="A104" s="52" t="s">
        <v>19</v>
      </c>
      <c r="B104" s="23">
        <v>0</v>
      </c>
      <c r="C104" s="103">
        <f t="shared" si="22"/>
        <v>0</v>
      </c>
      <c r="D104" s="23">
        <v>0</v>
      </c>
      <c r="E104" s="103">
        <f t="shared" si="23"/>
        <v>0</v>
      </c>
      <c r="F104" s="23">
        <v>0</v>
      </c>
      <c r="G104" s="103">
        <f t="shared" si="24"/>
        <v>0</v>
      </c>
      <c r="H104" s="23">
        <v>0</v>
      </c>
      <c r="I104" s="103">
        <f t="shared" si="25"/>
        <v>0</v>
      </c>
      <c r="J104" s="23">
        <v>0</v>
      </c>
      <c r="K104" s="103">
        <f t="shared" si="26"/>
        <v>0</v>
      </c>
      <c r="L104" s="23">
        <v>0</v>
      </c>
      <c r="M104" s="103">
        <f t="shared" si="27"/>
        <v>0</v>
      </c>
      <c r="N104" s="23">
        <v>0</v>
      </c>
      <c r="O104" s="103">
        <f t="shared" si="28"/>
        <v>0</v>
      </c>
      <c r="P104" s="23">
        <v>0</v>
      </c>
      <c r="Q104" s="103">
        <f t="shared" si="29"/>
        <v>0</v>
      </c>
      <c r="R104" s="23">
        <v>0</v>
      </c>
      <c r="S104" s="103">
        <f t="shared" si="30"/>
        <v>0</v>
      </c>
      <c r="T104" s="23">
        <v>0</v>
      </c>
      <c r="U104" s="103">
        <f t="shared" si="31"/>
        <v>0</v>
      </c>
      <c r="V104" s="23">
        <v>0</v>
      </c>
      <c r="W104" s="103">
        <f t="shared" si="32"/>
        <v>0</v>
      </c>
      <c r="X104" s="7"/>
      <c r="Y104" s="23">
        <v>0</v>
      </c>
      <c r="Z104" s="103">
        <f t="shared" si="33"/>
        <v>0</v>
      </c>
      <c r="AA104" s="23">
        <v>0</v>
      </c>
      <c r="AB104" s="103">
        <f t="shared" si="34"/>
        <v>0</v>
      </c>
      <c r="AC104" s="23">
        <v>0</v>
      </c>
      <c r="AD104" s="103">
        <f t="shared" si="35"/>
        <v>0</v>
      </c>
      <c r="AE104" s="23">
        <v>0</v>
      </c>
      <c r="AF104" s="103">
        <f t="shared" si="36"/>
        <v>0</v>
      </c>
      <c r="AG104" s="23">
        <v>0</v>
      </c>
      <c r="AH104" s="103">
        <f t="shared" si="37"/>
        <v>0</v>
      </c>
      <c r="AJ104" s="33">
        <f t="shared" si="38"/>
        <v>0</v>
      </c>
      <c r="AK104" s="33">
        <f t="shared" si="39"/>
        <v>0</v>
      </c>
    </row>
    <row r="105" spans="1:37" x14ac:dyDescent="0.25">
      <c r="A105" s="52" t="s">
        <v>19</v>
      </c>
      <c r="B105" s="23">
        <v>0</v>
      </c>
      <c r="C105" s="103">
        <f t="shared" si="22"/>
        <v>0</v>
      </c>
      <c r="D105" s="23">
        <v>0</v>
      </c>
      <c r="E105" s="103">
        <f t="shared" si="23"/>
        <v>0</v>
      </c>
      <c r="F105" s="23">
        <v>0</v>
      </c>
      <c r="G105" s="103">
        <f t="shared" si="24"/>
        <v>0</v>
      </c>
      <c r="H105" s="23">
        <v>0</v>
      </c>
      <c r="I105" s="103">
        <f t="shared" si="25"/>
        <v>0</v>
      </c>
      <c r="J105" s="23">
        <v>0</v>
      </c>
      <c r="K105" s="103">
        <f t="shared" si="26"/>
        <v>0</v>
      </c>
      <c r="L105" s="23">
        <v>0</v>
      </c>
      <c r="M105" s="103">
        <f t="shared" si="27"/>
        <v>0</v>
      </c>
      <c r="N105" s="23">
        <v>0</v>
      </c>
      <c r="O105" s="103">
        <f t="shared" si="28"/>
        <v>0</v>
      </c>
      <c r="P105" s="23">
        <v>0</v>
      </c>
      <c r="Q105" s="103">
        <f t="shared" si="29"/>
        <v>0</v>
      </c>
      <c r="R105" s="23">
        <v>0</v>
      </c>
      <c r="S105" s="103">
        <f t="shared" si="30"/>
        <v>0</v>
      </c>
      <c r="T105" s="23">
        <v>0</v>
      </c>
      <c r="U105" s="103">
        <f t="shared" si="31"/>
        <v>0</v>
      </c>
      <c r="V105" s="23">
        <v>0</v>
      </c>
      <c r="W105" s="103">
        <f t="shared" si="32"/>
        <v>0</v>
      </c>
      <c r="X105" s="7"/>
      <c r="Y105" s="23">
        <v>0</v>
      </c>
      <c r="Z105" s="103">
        <f t="shared" si="33"/>
        <v>0</v>
      </c>
      <c r="AA105" s="23">
        <v>0</v>
      </c>
      <c r="AB105" s="103">
        <f t="shared" si="34"/>
        <v>0</v>
      </c>
      <c r="AC105" s="23">
        <v>0</v>
      </c>
      <c r="AD105" s="103">
        <f t="shared" si="35"/>
        <v>0</v>
      </c>
      <c r="AE105" s="23">
        <v>0</v>
      </c>
      <c r="AF105" s="103">
        <f t="shared" si="36"/>
        <v>0</v>
      </c>
      <c r="AG105" s="23">
        <v>0</v>
      </c>
      <c r="AH105" s="103">
        <f t="shared" si="37"/>
        <v>0</v>
      </c>
      <c r="AJ105" s="33">
        <f t="shared" si="38"/>
        <v>0</v>
      </c>
      <c r="AK105" s="33">
        <f t="shared" si="39"/>
        <v>0</v>
      </c>
    </row>
    <row r="106" spans="1:37" x14ac:dyDescent="0.25">
      <c r="A106" s="52" t="s">
        <v>19</v>
      </c>
      <c r="B106" s="23">
        <v>0</v>
      </c>
      <c r="C106" s="103">
        <f t="shared" si="22"/>
        <v>0</v>
      </c>
      <c r="D106" s="23">
        <v>0</v>
      </c>
      <c r="E106" s="103">
        <f t="shared" si="23"/>
        <v>0</v>
      </c>
      <c r="F106" s="23">
        <v>0</v>
      </c>
      <c r="G106" s="103">
        <f t="shared" si="24"/>
        <v>0</v>
      </c>
      <c r="H106" s="23">
        <v>0</v>
      </c>
      <c r="I106" s="103">
        <f t="shared" si="25"/>
        <v>0</v>
      </c>
      <c r="J106" s="23">
        <v>0</v>
      </c>
      <c r="K106" s="103">
        <f t="shared" si="26"/>
        <v>0</v>
      </c>
      <c r="L106" s="23">
        <v>0</v>
      </c>
      <c r="M106" s="103">
        <f t="shared" si="27"/>
        <v>0</v>
      </c>
      <c r="N106" s="23">
        <v>0</v>
      </c>
      <c r="O106" s="103">
        <f t="shared" si="28"/>
        <v>0</v>
      </c>
      <c r="P106" s="23">
        <v>0</v>
      </c>
      <c r="Q106" s="103">
        <f t="shared" si="29"/>
        <v>0</v>
      </c>
      <c r="R106" s="23">
        <v>0</v>
      </c>
      <c r="S106" s="103">
        <f t="shared" si="30"/>
        <v>0</v>
      </c>
      <c r="T106" s="23">
        <v>0</v>
      </c>
      <c r="U106" s="103">
        <f t="shared" si="31"/>
        <v>0</v>
      </c>
      <c r="V106" s="23">
        <v>0</v>
      </c>
      <c r="W106" s="103">
        <f t="shared" si="32"/>
        <v>0</v>
      </c>
      <c r="X106" s="7"/>
      <c r="Y106" s="23">
        <v>0</v>
      </c>
      <c r="Z106" s="103">
        <f t="shared" si="33"/>
        <v>0</v>
      </c>
      <c r="AA106" s="23">
        <v>0</v>
      </c>
      <c r="AB106" s="103">
        <f t="shared" si="34"/>
        <v>0</v>
      </c>
      <c r="AC106" s="23">
        <v>0</v>
      </c>
      <c r="AD106" s="103">
        <f t="shared" si="35"/>
        <v>0</v>
      </c>
      <c r="AE106" s="23">
        <v>0</v>
      </c>
      <c r="AF106" s="103">
        <f t="shared" si="36"/>
        <v>0</v>
      </c>
      <c r="AG106" s="23">
        <v>0</v>
      </c>
      <c r="AH106" s="103">
        <f t="shared" si="37"/>
        <v>0</v>
      </c>
      <c r="AJ106" s="33">
        <f t="shared" si="38"/>
        <v>0</v>
      </c>
      <c r="AK106" s="33">
        <f t="shared" si="39"/>
        <v>0</v>
      </c>
    </row>
    <row r="107" spans="1:37" x14ac:dyDescent="0.25">
      <c r="A107" s="52" t="s">
        <v>19</v>
      </c>
      <c r="B107" s="23">
        <v>0</v>
      </c>
      <c r="C107" s="103">
        <f t="shared" si="22"/>
        <v>0</v>
      </c>
      <c r="D107" s="23">
        <v>0</v>
      </c>
      <c r="E107" s="103">
        <f t="shared" si="23"/>
        <v>0</v>
      </c>
      <c r="F107" s="23">
        <v>0</v>
      </c>
      <c r="G107" s="103">
        <f t="shared" si="24"/>
        <v>0</v>
      </c>
      <c r="H107" s="23">
        <v>0</v>
      </c>
      <c r="I107" s="103">
        <f t="shared" si="25"/>
        <v>0</v>
      </c>
      <c r="J107" s="23">
        <v>0</v>
      </c>
      <c r="K107" s="103">
        <f t="shared" si="26"/>
        <v>0</v>
      </c>
      <c r="L107" s="23">
        <v>0</v>
      </c>
      <c r="M107" s="103">
        <f t="shared" si="27"/>
        <v>0</v>
      </c>
      <c r="N107" s="23">
        <v>0</v>
      </c>
      <c r="O107" s="103">
        <f t="shared" si="28"/>
        <v>0</v>
      </c>
      <c r="P107" s="23">
        <v>0</v>
      </c>
      <c r="Q107" s="103">
        <f t="shared" si="29"/>
        <v>0</v>
      </c>
      <c r="R107" s="23">
        <v>0</v>
      </c>
      <c r="S107" s="103">
        <f t="shared" si="30"/>
        <v>0</v>
      </c>
      <c r="T107" s="23">
        <v>0</v>
      </c>
      <c r="U107" s="103">
        <f t="shared" si="31"/>
        <v>0</v>
      </c>
      <c r="V107" s="23">
        <v>0</v>
      </c>
      <c r="W107" s="103">
        <f t="shared" si="32"/>
        <v>0</v>
      </c>
      <c r="X107" s="7"/>
      <c r="Y107" s="23">
        <v>0</v>
      </c>
      <c r="Z107" s="103">
        <f t="shared" si="33"/>
        <v>0</v>
      </c>
      <c r="AA107" s="23">
        <v>0</v>
      </c>
      <c r="AB107" s="103">
        <f t="shared" si="34"/>
        <v>0</v>
      </c>
      <c r="AC107" s="23">
        <v>0</v>
      </c>
      <c r="AD107" s="103">
        <f t="shared" si="35"/>
        <v>0</v>
      </c>
      <c r="AE107" s="23">
        <v>0</v>
      </c>
      <c r="AF107" s="103">
        <f t="shared" si="36"/>
        <v>0</v>
      </c>
      <c r="AG107" s="23">
        <v>0</v>
      </c>
      <c r="AH107" s="103">
        <f t="shared" si="37"/>
        <v>0</v>
      </c>
      <c r="AJ107" s="33">
        <f t="shared" si="38"/>
        <v>0</v>
      </c>
      <c r="AK107" s="33">
        <f t="shared" si="39"/>
        <v>0</v>
      </c>
    </row>
    <row r="108" spans="1:37" x14ac:dyDescent="0.25">
      <c r="A108" s="52" t="s">
        <v>19</v>
      </c>
      <c r="B108" s="23">
        <v>0</v>
      </c>
      <c r="C108" s="103">
        <f t="shared" si="22"/>
        <v>0</v>
      </c>
      <c r="D108" s="23">
        <v>0</v>
      </c>
      <c r="E108" s="103">
        <f t="shared" si="23"/>
        <v>0</v>
      </c>
      <c r="F108" s="23">
        <v>0</v>
      </c>
      <c r="G108" s="103">
        <f t="shared" si="24"/>
        <v>0</v>
      </c>
      <c r="H108" s="23">
        <v>0</v>
      </c>
      <c r="I108" s="103">
        <f t="shared" si="25"/>
        <v>0</v>
      </c>
      <c r="J108" s="23">
        <v>0</v>
      </c>
      <c r="K108" s="103">
        <f t="shared" si="26"/>
        <v>0</v>
      </c>
      <c r="L108" s="23">
        <v>0</v>
      </c>
      <c r="M108" s="103">
        <f t="shared" si="27"/>
        <v>0</v>
      </c>
      <c r="N108" s="23">
        <v>0</v>
      </c>
      <c r="O108" s="103">
        <f t="shared" si="28"/>
        <v>0</v>
      </c>
      <c r="P108" s="23">
        <v>0</v>
      </c>
      <c r="Q108" s="103">
        <f t="shared" si="29"/>
        <v>0</v>
      </c>
      <c r="R108" s="23">
        <v>0</v>
      </c>
      <c r="S108" s="103">
        <f t="shared" si="30"/>
        <v>0</v>
      </c>
      <c r="T108" s="23">
        <v>0</v>
      </c>
      <c r="U108" s="103">
        <f t="shared" si="31"/>
        <v>0</v>
      </c>
      <c r="V108" s="23">
        <v>0</v>
      </c>
      <c r="W108" s="103">
        <f t="shared" si="32"/>
        <v>0</v>
      </c>
      <c r="X108" s="7"/>
      <c r="Y108" s="23">
        <v>0</v>
      </c>
      <c r="Z108" s="103">
        <f t="shared" si="33"/>
        <v>0</v>
      </c>
      <c r="AA108" s="23">
        <v>0</v>
      </c>
      <c r="AB108" s="103">
        <f t="shared" si="34"/>
        <v>0</v>
      </c>
      <c r="AC108" s="23">
        <v>0</v>
      </c>
      <c r="AD108" s="103">
        <f t="shared" si="35"/>
        <v>0</v>
      </c>
      <c r="AE108" s="23">
        <v>0</v>
      </c>
      <c r="AF108" s="103">
        <f t="shared" si="36"/>
        <v>0</v>
      </c>
      <c r="AG108" s="23">
        <v>0</v>
      </c>
      <c r="AH108" s="103">
        <f t="shared" si="37"/>
        <v>0</v>
      </c>
      <c r="AJ108" s="33">
        <f t="shared" si="38"/>
        <v>0</v>
      </c>
      <c r="AK108" s="33">
        <f t="shared" si="39"/>
        <v>0</v>
      </c>
    </row>
    <row r="109" spans="1:37" x14ac:dyDescent="0.25">
      <c r="A109" s="52" t="s">
        <v>19</v>
      </c>
      <c r="B109" s="23">
        <v>0</v>
      </c>
      <c r="C109" s="103">
        <f t="shared" si="22"/>
        <v>0</v>
      </c>
      <c r="D109" s="23">
        <v>0</v>
      </c>
      <c r="E109" s="103">
        <f t="shared" si="23"/>
        <v>0</v>
      </c>
      <c r="F109" s="23">
        <v>0</v>
      </c>
      <c r="G109" s="103">
        <f t="shared" si="24"/>
        <v>0</v>
      </c>
      <c r="H109" s="23">
        <v>0</v>
      </c>
      <c r="I109" s="103">
        <f t="shared" si="25"/>
        <v>0</v>
      </c>
      <c r="J109" s="23">
        <v>0</v>
      </c>
      <c r="K109" s="103">
        <f t="shared" si="26"/>
        <v>0</v>
      </c>
      <c r="L109" s="23">
        <v>0</v>
      </c>
      <c r="M109" s="103">
        <f t="shared" si="27"/>
        <v>0</v>
      </c>
      <c r="N109" s="23">
        <v>0</v>
      </c>
      <c r="O109" s="103">
        <f t="shared" si="28"/>
        <v>0</v>
      </c>
      <c r="P109" s="23">
        <v>0</v>
      </c>
      <c r="Q109" s="103">
        <f t="shared" si="29"/>
        <v>0</v>
      </c>
      <c r="R109" s="23">
        <v>0</v>
      </c>
      <c r="S109" s="103">
        <f t="shared" si="30"/>
        <v>0</v>
      </c>
      <c r="T109" s="23">
        <v>0</v>
      </c>
      <c r="U109" s="103">
        <f t="shared" si="31"/>
        <v>0</v>
      </c>
      <c r="V109" s="23">
        <v>0</v>
      </c>
      <c r="W109" s="103">
        <f t="shared" si="32"/>
        <v>0</v>
      </c>
      <c r="X109" s="7"/>
      <c r="Y109" s="23">
        <v>0</v>
      </c>
      <c r="Z109" s="103">
        <f t="shared" si="33"/>
        <v>0</v>
      </c>
      <c r="AA109" s="23">
        <v>0</v>
      </c>
      <c r="AB109" s="103">
        <f t="shared" si="34"/>
        <v>0</v>
      </c>
      <c r="AC109" s="23">
        <v>0</v>
      </c>
      <c r="AD109" s="103">
        <f t="shared" si="35"/>
        <v>0</v>
      </c>
      <c r="AE109" s="23">
        <v>0</v>
      </c>
      <c r="AF109" s="103">
        <f t="shared" si="36"/>
        <v>0</v>
      </c>
      <c r="AG109" s="23">
        <v>0</v>
      </c>
      <c r="AH109" s="103">
        <f t="shared" si="37"/>
        <v>0</v>
      </c>
      <c r="AJ109" s="33">
        <f t="shared" si="38"/>
        <v>0</v>
      </c>
      <c r="AK109" s="33">
        <f t="shared" si="39"/>
        <v>0</v>
      </c>
    </row>
    <row r="110" spans="1:37" x14ac:dyDescent="0.25">
      <c r="A110" s="53" t="s">
        <v>106</v>
      </c>
      <c r="B110" s="54">
        <f>+C110</f>
        <v>0</v>
      </c>
      <c r="C110" s="104">
        <f>SUM(C10:C109)</f>
        <v>0</v>
      </c>
      <c r="D110" s="54">
        <f>+E110</f>
        <v>0</v>
      </c>
      <c r="E110" s="104">
        <f>SUM(E10:E109)</f>
        <v>0</v>
      </c>
      <c r="F110" s="54">
        <f>+G110</f>
        <v>0</v>
      </c>
      <c r="G110" s="104">
        <f>SUM(G10:G109)</f>
        <v>0</v>
      </c>
      <c r="H110" s="54">
        <f>+I110</f>
        <v>0</v>
      </c>
      <c r="I110" s="104">
        <f>SUM(I10:I109)</f>
        <v>0</v>
      </c>
      <c r="J110" s="54">
        <f>+K110</f>
        <v>0</v>
      </c>
      <c r="K110" s="104">
        <f>SUM(K10:K109)</f>
        <v>0</v>
      </c>
      <c r="L110" s="54">
        <f>+M110</f>
        <v>0</v>
      </c>
      <c r="M110" s="104">
        <f>SUM(M10:M109)</f>
        <v>0</v>
      </c>
      <c r="N110" s="54">
        <f>+O110</f>
        <v>0</v>
      </c>
      <c r="O110" s="104">
        <f>SUM(O10:O109)</f>
        <v>0</v>
      </c>
      <c r="P110" s="54">
        <f>+Q110</f>
        <v>0</v>
      </c>
      <c r="Q110" s="104">
        <f>SUM(Q10:Q109)</f>
        <v>0</v>
      </c>
      <c r="R110" s="54">
        <f>+S110</f>
        <v>0</v>
      </c>
      <c r="S110" s="104">
        <f>SUM(S10:S109)</f>
        <v>0</v>
      </c>
      <c r="T110" s="54">
        <f>+U110</f>
        <v>0</v>
      </c>
      <c r="U110" s="104">
        <f>SUM(U10:U109)</f>
        <v>0</v>
      </c>
      <c r="V110" s="54">
        <f>+W110</f>
        <v>0</v>
      </c>
      <c r="W110" s="104">
        <f>SUM(W10:W109)</f>
        <v>0</v>
      </c>
      <c r="X110" s="7"/>
      <c r="Y110" s="55">
        <f>+Z110</f>
        <v>0</v>
      </c>
      <c r="Z110" s="105">
        <f>SUM(Z10:Z109)</f>
        <v>0</v>
      </c>
      <c r="AA110" s="55">
        <f>+AB110</f>
        <v>0</v>
      </c>
      <c r="AB110" s="105">
        <f>SUM(AB10:AB109)</f>
        <v>0</v>
      </c>
      <c r="AC110" s="55">
        <f>+AD110</f>
        <v>0</v>
      </c>
      <c r="AD110" s="105">
        <f>SUM(AD10:AD109)</f>
        <v>0</v>
      </c>
      <c r="AE110" s="55">
        <f>+AF110</f>
        <v>0</v>
      </c>
      <c r="AF110" s="105">
        <f>SUM(AF10:AF109)</f>
        <v>0</v>
      </c>
      <c r="AG110" s="55">
        <f>+AH110</f>
        <v>0</v>
      </c>
      <c r="AH110" s="105">
        <f>SUM(AH10:AH109)</f>
        <v>0</v>
      </c>
    </row>
    <row r="111" spans="1:37" x14ac:dyDescent="0.25">
      <c r="A111" s="53" t="s">
        <v>107</v>
      </c>
      <c r="B111" s="54">
        <f>+C111</f>
        <v>0</v>
      </c>
      <c r="C111" s="104">
        <f>SUMIF(C10:C109,"1",C10:C109)+((COUNTIFS(C10:C109,"&gt;0",C10:C109,"&lt;1")*0.5))</f>
        <v>0</v>
      </c>
      <c r="D111" s="54">
        <f>+E111</f>
        <v>0</v>
      </c>
      <c r="E111" s="104">
        <f>SUMIF(E10:E109,"1",E10:E109)+((COUNTIFS(E10:E109,"&gt;0",E10:E109,"&lt;1")*0.5))</f>
        <v>0</v>
      </c>
      <c r="F111" s="54">
        <f>+G111</f>
        <v>0</v>
      </c>
      <c r="G111" s="104">
        <f>SUMIF(G10:G109,"1",G10:G109)+((COUNTIFS(G10:G109,"&gt;0",G10:G109,"&lt;1")*0.5))</f>
        <v>0</v>
      </c>
      <c r="H111" s="54">
        <f>+I111</f>
        <v>0</v>
      </c>
      <c r="I111" s="104">
        <f>SUMIF(I10:I109,"1",I10:I109)+((COUNTIFS(I10:I109,"&gt;0",I10:I109,"&lt;1")*0.5))</f>
        <v>0</v>
      </c>
      <c r="J111" s="54">
        <f>+K111</f>
        <v>0</v>
      </c>
      <c r="K111" s="104">
        <f>SUMIF(K10:K109,"1",K10:K109)+((COUNTIFS(K10:K109,"&gt;0",K10:K109,"&lt;1")*0.5))</f>
        <v>0</v>
      </c>
      <c r="L111" s="54">
        <f>+M111</f>
        <v>0</v>
      </c>
      <c r="M111" s="104">
        <f>SUMIF(M10:M109,"1",M10:M109)+((COUNTIFS(M10:M109,"&gt;0",M10:M109,"&lt;1")*0.5))</f>
        <v>0</v>
      </c>
      <c r="N111" s="54">
        <f>+O111</f>
        <v>0</v>
      </c>
      <c r="O111" s="104">
        <f>SUMIF(O10:O109,"1",O10:O109)+((COUNTIFS(O10:O109,"&gt;0",O10:O109,"&lt;1")*0.5))</f>
        <v>0</v>
      </c>
      <c r="P111" s="54">
        <f>+Q111</f>
        <v>0</v>
      </c>
      <c r="Q111" s="104">
        <f>SUMIF(Q10:Q109,"1",Q10:Q109)+((COUNTIFS(Q10:Q109,"&gt;0",Q10:Q109,"&lt;1")*0.5))</f>
        <v>0</v>
      </c>
      <c r="R111" s="54">
        <f>+S111</f>
        <v>0</v>
      </c>
      <c r="S111" s="104">
        <f>SUMIF(S10:S109,"1",S10:S109)+((COUNTIFS(S10:S109,"&gt;0",S10:S109,"&lt;1")*0.5))</f>
        <v>0</v>
      </c>
      <c r="T111" s="54">
        <f>+U111</f>
        <v>0</v>
      </c>
      <c r="U111" s="104">
        <f>SUMIF(U10:U109,"1",U10:U109)+((COUNTIFS(U10:U109,"&gt;0",U10:U109,"&lt;1")*0.5))</f>
        <v>0</v>
      </c>
      <c r="V111" s="54">
        <f>+W111</f>
        <v>0</v>
      </c>
      <c r="W111" s="104">
        <f>SUMIF(W10:W109,"1",W10:W109)+((COUNTIFS(W10:W109,"&gt;0",W10:W109,"&lt;1")*0.5))</f>
        <v>0</v>
      </c>
      <c r="X111" s="7"/>
      <c r="Y111" s="55">
        <f>+Z111</f>
        <v>0</v>
      </c>
      <c r="Z111" s="105">
        <f>SUMIF(Z10:Z109,"1",Z10:Z109)+((COUNTIFS(Z10:Z109,"&gt;0",Z10:Z109,"&lt;1")*0.5))</f>
        <v>0</v>
      </c>
      <c r="AA111" s="55">
        <f>+AB111</f>
        <v>0</v>
      </c>
      <c r="AB111" s="105">
        <f>SUMIF(AB10:AB109,"1",AB10:AB109)+((COUNTIFS(AB10:AB109,"&gt;0",AB10:AB109,"&lt;1")*0.5))</f>
        <v>0</v>
      </c>
      <c r="AC111" s="55">
        <f>+AD111</f>
        <v>0</v>
      </c>
      <c r="AD111" s="105">
        <f>SUMIF(AD10:AD109,"1",AD10:AD109)+((COUNTIFS(AD10:AD109,"&gt;0",AD10:AD109,"&lt;1")*0.5))</f>
        <v>0</v>
      </c>
      <c r="AE111" s="55">
        <f>+AF111</f>
        <v>0</v>
      </c>
      <c r="AF111" s="105">
        <f>SUMIF(AF10:AF109,"1",AF10:AF109)+((COUNTIFS(AF10:AF109,"&gt;0",AF10:AF109,"&lt;1")*0.5))</f>
        <v>0</v>
      </c>
      <c r="AG111" s="55">
        <f>+AH111</f>
        <v>0</v>
      </c>
      <c r="AH111" s="105">
        <f>SUMIF(AH10:AH109,"1",AH10:AH109)+((COUNTIFS(AH10:AH109,"&gt;0",AH10:AH109,"&lt;1")*0.5))</f>
        <v>0</v>
      </c>
    </row>
  </sheetData>
  <sheetProtection sheet="1" objects="1" scenarios="1"/>
  <mergeCells count="4">
    <mergeCell ref="P1:AG1"/>
    <mergeCell ref="B4:V4"/>
    <mergeCell ref="Y4:AG4"/>
    <mergeCell ref="A2:AG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Page</vt:lpstr>
      <vt:lpstr>Forgiveness Calculation</vt:lpstr>
      <vt:lpstr>PPP Schedule A</vt:lpstr>
      <vt:lpstr>Employee Compensation 24 Week</vt:lpstr>
      <vt:lpstr>Current FTE Calculation 24 Week</vt:lpstr>
      <vt:lpstr>Compensation to Owners</vt:lpstr>
      <vt:lpstr>Owners Benefits</vt:lpstr>
      <vt:lpstr>Covered Expense Summary</vt:lpstr>
      <vt:lpstr>Prior Period FTE Calculation</vt:lpstr>
      <vt:lpstr>FTE Safe Harbor FTE Calculation</vt:lpstr>
      <vt:lpstr>FTE Reduction Safe Harbor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 Hagerson, Jr.</dc:creator>
  <cp:lastModifiedBy>John C. Hagerson, Jr.</cp:lastModifiedBy>
  <cp:lastPrinted>2020-06-01T16:41:31Z</cp:lastPrinted>
  <dcterms:created xsi:type="dcterms:W3CDTF">2020-04-20T17:02:27Z</dcterms:created>
  <dcterms:modified xsi:type="dcterms:W3CDTF">2020-07-07T15:17:41Z</dcterms:modified>
</cp:coreProperties>
</file>