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gmpw.com\shares\Data\Profiles\RedirectedFolders\jhagerson\Desktop\"/>
    </mc:Choice>
  </mc:AlternateContent>
  <xr:revisionPtr revIDLastSave="0" documentId="13_ncr:1_{54133FE6-E933-485D-AB6D-7F4A46584FC0}" xr6:coauthVersionLast="45" xr6:coauthVersionMax="45" xr10:uidLastSave="{00000000-0000-0000-0000-000000000000}"/>
  <bookViews>
    <workbookView xWindow="-120" yWindow="-120" windowWidth="29040" windowHeight="15840" firstSheet="6" activeTab="9" xr2:uid="{4C0F35A2-4F1D-4761-A24A-FB77F614802E}"/>
  </bookViews>
  <sheets>
    <sheet name="Cover Page" sheetId="8" r:id="rId1"/>
    <sheet name="Forgiveness Calculation" sheetId="13" r:id="rId2"/>
    <sheet name="PPP Schedule A" sheetId="16" r:id="rId3"/>
    <sheet name="Covered Expense Summary" sheetId="2" r:id="rId4"/>
    <sheet name="Employee Compensation" sheetId="9" r:id="rId5"/>
    <sheet name="Current FTE Calculation" sheetId="3" r:id="rId6"/>
    <sheet name="Compensation to Owners" sheetId="17" r:id="rId7"/>
    <sheet name="Owner's Benefits" sheetId="20" r:id="rId8"/>
    <sheet name="Prior Period FTE Calculation" sheetId="4" r:id="rId9"/>
    <sheet name="FTE Safe Harbor FTE Calculation" sheetId="19" r:id="rId10"/>
    <sheet name="FTE Reduction Safe Harbor 2" sheetId="18" r:id="rId11"/>
  </sheets>
  <externalReferences>
    <externalReference r:id="rId1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 i="20" l="1"/>
  <c r="E11" i="20"/>
  <c r="E12" i="20"/>
  <c r="E13" i="20"/>
  <c r="E14" i="20"/>
  <c r="E15" i="20"/>
  <c r="E16" i="20"/>
  <c r="E17" i="20"/>
  <c r="E18" i="20"/>
  <c r="E19" i="20"/>
  <c r="E20" i="20"/>
  <c r="E21" i="20"/>
  <c r="E22" i="20"/>
  <c r="E23" i="20"/>
  <c r="E24" i="20"/>
  <c r="E25" i="20"/>
  <c r="E26" i="20"/>
  <c r="E9" i="20"/>
  <c r="Q28" i="20" s="1"/>
  <c r="C25" i="13"/>
  <c r="A10" i="20"/>
  <c r="A11" i="20"/>
  <c r="A12" i="20"/>
  <c r="A13" i="20"/>
  <c r="A14" i="20"/>
  <c r="A15" i="20"/>
  <c r="A16" i="20"/>
  <c r="A17" i="20"/>
  <c r="A18" i="20"/>
  <c r="A19" i="20"/>
  <c r="A20" i="20"/>
  <c r="A21" i="20"/>
  <c r="A22" i="20"/>
  <c r="A23" i="20"/>
  <c r="A24" i="20"/>
  <c r="A25" i="20"/>
  <c r="A26" i="20"/>
  <c r="A9" i="20"/>
  <c r="C17" i="16"/>
  <c r="C18" i="16"/>
  <c r="O9" i="20"/>
  <c r="T9" i="20"/>
  <c r="S9" i="20"/>
  <c r="Q10" i="20"/>
  <c r="Q11" i="20"/>
  <c r="Q12" i="20"/>
  <c r="Q13" i="20"/>
  <c r="Q14" i="20"/>
  <c r="Q15" i="20"/>
  <c r="Q16" i="20"/>
  <c r="Q17" i="20"/>
  <c r="Q18" i="20"/>
  <c r="Q19" i="20"/>
  <c r="Q20" i="20"/>
  <c r="Q21" i="20"/>
  <c r="R21" i="20" s="1"/>
  <c r="Q22" i="20"/>
  <c r="Q23" i="20"/>
  <c r="Q24" i="20"/>
  <c r="Q25" i="20"/>
  <c r="R25" i="20" s="1"/>
  <c r="Q26" i="20"/>
  <c r="Q9" i="20"/>
  <c r="R9" i="20" s="1"/>
  <c r="M27" i="20"/>
  <c r="L27" i="20"/>
  <c r="K27" i="20"/>
  <c r="J27" i="20"/>
  <c r="I27" i="20"/>
  <c r="H27" i="20"/>
  <c r="G27" i="20"/>
  <c r="F27" i="20"/>
  <c r="C27" i="20"/>
  <c r="B27" i="20"/>
  <c r="R26" i="20"/>
  <c r="N26" i="20"/>
  <c r="N25" i="20"/>
  <c r="R24" i="20"/>
  <c r="N24" i="20"/>
  <c r="R23" i="20"/>
  <c r="N23" i="20"/>
  <c r="R22" i="20"/>
  <c r="N22" i="20"/>
  <c r="N21" i="20"/>
  <c r="R20" i="20"/>
  <c r="N20" i="20"/>
  <c r="R19" i="20"/>
  <c r="N19" i="20"/>
  <c r="R18" i="20"/>
  <c r="N18" i="20"/>
  <c r="R17" i="20"/>
  <c r="N17" i="20"/>
  <c r="R16" i="20"/>
  <c r="N16" i="20"/>
  <c r="R15" i="20"/>
  <c r="N15" i="20"/>
  <c r="R14" i="20"/>
  <c r="N14" i="20"/>
  <c r="R13" i="20"/>
  <c r="N13" i="20"/>
  <c r="R12" i="20"/>
  <c r="N12" i="20"/>
  <c r="R11" i="20"/>
  <c r="N11" i="20"/>
  <c r="D11" i="20"/>
  <c r="S11" i="20" s="1"/>
  <c r="T11" i="20" s="1"/>
  <c r="R10" i="20"/>
  <c r="N10" i="20"/>
  <c r="D10" i="20"/>
  <c r="S10" i="20" s="1"/>
  <c r="T10" i="20" s="1"/>
  <c r="N9" i="20"/>
  <c r="N27" i="20" s="1"/>
  <c r="F7" i="20"/>
  <c r="G7" i="20" s="1"/>
  <c r="C33" i="16"/>
  <c r="C30" i="16"/>
  <c r="O10" i="20" l="1"/>
  <c r="O11" i="20"/>
  <c r="G8" i="20"/>
  <c r="H7" i="20"/>
  <c r="D12" i="20"/>
  <c r="F8" i="20"/>
  <c r="S12" i="20" l="1"/>
  <c r="T12" i="20" s="1"/>
  <c r="O12" i="20" s="1"/>
  <c r="D13" i="20"/>
  <c r="I7" i="20"/>
  <c r="H8" i="20"/>
  <c r="J7" i="20" l="1"/>
  <c r="I8" i="20"/>
  <c r="D14" i="20"/>
  <c r="S13" i="20"/>
  <c r="T13" i="20" s="1"/>
  <c r="O13" i="20" s="1"/>
  <c r="D15" i="20" l="1"/>
  <c r="S14" i="20"/>
  <c r="T14" i="20" s="1"/>
  <c r="O14" i="20" s="1"/>
  <c r="K7" i="20"/>
  <c r="J8" i="20"/>
  <c r="K8" i="20" l="1"/>
  <c r="L7" i="20"/>
  <c r="S15" i="20"/>
  <c r="T15" i="20" s="1"/>
  <c r="O15" i="20" s="1"/>
  <c r="D16" i="20"/>
  <c r="L8" i="20" l="1"/>
  <c r="M7" i="20"/>
  <c r="S16" i="20"/>
  <c r="T16" i="20" s="1"/>
  <c r="O16" i="20" s="1"/>
  <c r="D17" i="20"/>
  <c r="D18" i="20" l="1"/>
  <c r="S17" i="20"/>
  <c r="T17" i="20" s="1"/>
  <c r="O17" i="20" s="1"/>
  <c r="M8" i="20"/>
  <c r="D19" i="20" l="1"/>
  <c r="S18" i="20"/>
  <c r="T18" i="20" s="1"/>
  <c r="O18" i="20" s="1"/>
  <c r="S19" i="20" l="1"/>
  <c r="T19" i="20" s="1"/>
  <c r="O19" i="20" s="1"/>
  <c r="D20" i="20"/>
  <c r="S20" i="20" l="1"/>
  <c r="T20" i="20" s="1"/>
  <c r="O20" i="20" s="1"/>
  <c r="D21" i="20"/>
  <c r="D22" i="20" l="1"/>
  <c r="S21" i="20"/>
  <c r="T21" i="20" s="1"/>
  <c r="O21" i="20" s="1"/>
  <c r="D23" i="20" l="1"/>
  <c r="S22" i="20"/>
  <c r="T22" i="20" s="1"/>
  <c r="O22" i="20" s="1"/>
  <c r="S23" i="20" l="1"/>
  <c r="T23" i="20" s="1"/>
  <c r="O23" i="20" s="1"/>
  <c r="D24" i="20"/>
  <c r="S24" i="20" l="1"/>
  <c r="T24" i="20" s="1"/>
  <c r="O24" i="20" s="1"/>
  <c r="D25" i="20"/>
  <c r="D26" i="20" l="1"/>
  <c r="S26" i="20" s="1"/>
  <c r="T26" i="20" s="1"/>
  <c r="O26" i="20" s="1"/>
  <c r="S25" i="20"/>
  <c r="T25" i="20" s="1"/>
  <c r="O25" i="20" s="1"/>
  <c r="O27" i="20" l="1"/>
  <c r="O8" i="3" l="1"/>
  <c r="O9" i="3"/>
  <c r="S9" i="3" s="1"/>
  <c r="P9" i="3"/>
  <c r="T9" i="3" s="1"/>
  <c r="O10" i="3"/>
  <c r="S10" i="3" s="1"/>
  <c r="P10" i="3"/>
  <c r="T10" i="3" s="1"/>
  <c r="O11" i="3"/>
  <c r="S11" i="3" s="1"/>
  <c r="P11" i="3"/>
  <c r="T11" i="3" s="1"/>
  <c r="O12" i="3"/>
  <c r="S12" i="3" s="1"/>
  <c r="P12" i="3"/>
  <c r="T12" i="3" s="1"/>
  <c r="O13" i="3"/>
  <c r="S13" i="3" s="1"/>
  <c r="P13" i="3"/>
  <c r="T13" i="3" s="1"/>
  <c r="O14" i="3"/>
  <c r="S14" i="3" s="1"/>
  <c r="P14" i="3"/>
  <c r="T14" i="3" s="1"/>
  <c r="O15" i="3"/>
  <c r="S15" i="3" s="1"/>
  <c r="P15" i="3"/>
  <c r="T15" i="3" s="1"/>
  <c r="O16" i="3"/>
  <c r="S16" i="3" s="1"/>
  <c r="P16" i="3"/>
  <c r="T16" i="3" s="1"/>
  <c r="O17" i="3"/>
  <c r="S17" i="3" s="1"/>
  <c r="P17" i="3"/>
  <c r="T17" i="3" s="1"/>
  <c r="O18" i="3"/>
  <c r="S18" i="3" s="1"/>
  <c r="P18" i="3"/>
  <c r="T18" i="3" s="1"/>
  <c r="O19" i="3"/>
  <c r="S19" i="3" s="1"/>
  <c r="P19" i="3"/>
  <c r="T19" i="3" s="1"/>
  <c r="O20" i="3"/>
  <c r="S20" i="3" s="1"/>
  <c r="P20" i="3"/>
  <c r="T20" i="3" s="1"/>
  <c r="O21" i="3"/>
  <c r="S21" i="3" s="1"/>
  <c r="P21" i="3"/>
  <c r="T21" i="3" s="1"/>
  <c r="O22" i="3"/>
  <c r="S22" i="3" s="1"/>
  <c r="P22" i="3"/>
  <c r="T22" i="3" s="1"/>
  <c r="O23" i="3"/>
  <c r="S23" i="3" s="1"/>
  <c r="P23" i="3"/>
  <c r="T23" i="3" s="1"/>
  <c r="O24" i="3"/>
  <c r="S24" i="3" s="1"/>
  <c r="P24" i="3"/>
  <c r="T24" i="3" s="1"/>
  <c r="O25" i="3"/>
  <c r="S25" i="3" s="1"/>
  <c r="P25" i="3"/>
  <c r="T25" i="3" s="1"/>
  <c r="O26" i="3"/>
  <c r="S26" i="3" s="1"/>
  <c r="P26" i="3"/>
  <c r="T26" i="3" s="1"/>
  <c r="O27" i="3"/>
  <c r="S27" i="3" s="1"/>
  <c r="P27" i="3"/>
  <c r="T27" i="3" s="1"/>
  <c r="O28" i="3"/>
  <c r="S28" i="3" s="1"/>
  <c r="P28" i="3"/>
  <c r="T28" i="3" s="1"/>
  <c r="O29" i="3"/>
  <c r="S29" i="3" s="1"/>
  <c r="P29" i="3"/>
  <c r="T29" i="3" s="1"/>
  <c r="O30" i="3"/>
  <c r="S30" i="3" s="1"/>
  <c r="P30" i="3"/>
  <c r="T30" i="3" s="1"/>
  <c r="O31" i="3"/>
  <c r="S31" i="3" s="1"/>
  <c r="P31" i="3"/>
  <c r="T31" i="3" s="1"/>
  <c r="O32" i="3"/>
  <c r="S32" i="3" s="1"/>
  <c r="P32" i="3"/>
  <c r="T32" i="3" s="1"/>
  <c r="O33" i="3"/>
  <c r="S33" i="3" s="1"/>
  <c r="P33" i="3"/>
  <c r="T33" i="3" s="1"/>
  <c r="O34" i="3"/>
  <c r="S34" i="3" s="1"/>
  <c r="P34" i="3"/>
  <c r="T34" i="3" s="1"/>
  <c r="O35" i="3"/>
  <c r="S35" i="3" s="1"/>
  <c r="P35" i="3"/>
  <c r="T35" i="3" s="1"/>
  <c r="O36" i="3"/>
  <c r="S36" i="3" s="1"/>
  <c r="P36" i="3"/>
  <c r="T36" i="3" s="1"/>
  <c r="O37" i="3"/>
  <c r="S37" i="3" s="1"/>
  <c r="P37" i="3"/>
  <c r="T37" i="3" s="1"/>
  <c r="O38" i="3"/>
  <c r="S38" i="3" s="1"/>
  <c r="P38" i="3"/>
  <c r="T38" i="3" s="1"/>
  <c r="O39" i="3"/>
  <c r="S39" i="3" s="1"/>
  <c r="P39" i="3"/>
  <c r="T39" i="3" s="1"/>
  <c r="O40" i="3"/>
  <c r="S40" i="3" s="1"/>
  <c r="P40" i="3"/>
  <c r="T40" i="3" s="1"/>
  <c r="O41" i="3"/>
  <c r="S41" i="3" s="1"/>
  <c r="P41" i="3"/>
  <c r="T41" i="3" s="1"/>
  <c r="O42" i="3"/>
  <c r="S42" i="3" s="1"/>
  <c r="P42" i="3"/>
  <c r="T42" i="3" s="1"/>
  <c r="O43" i="3"/>
  <c r="S43" i="3" s="1"/>
  <c r="P43" i="3"/>
  <c r="T43" i="3" s="1"/>
  <c r="O44" i="3"/>
  <c r="S44" i="3" s="1"/>
  <c r="P44" i="3"/>
  <c r="T44" i="3" s="1"/>
  <c r="O45" i="3"/>
  <c r="S45" i="3" s="1"/>
  <c r="P45" i="3"/>
  <c r="T45" i="3" s="1"/>
  <c r="O46" i="3"/>
  <c r="S46" i="3" s="1"/>
  <c r="P46" i="3"/>
  <c r="T46" i="3" s="1"/>
  <c r="O47" i="3"/>
  <c r="S47" i="3" s="1"/>
  <c r="P47" i="3"/>
  <c r="T47" i="3" s="1"/>
  <c r="O48" i="3"/>
  <c r="S48" i="3" s="1"/>
  <c r="P48" i="3"/>
  <c r="T48" i="3" s="1"/>
  <c r="O49" i="3"/>
  <c r="S49" i="3" s="1"/>
  <c r="P49" i="3"/>
  <c r="T49" i="3" s="1"/>
  <c r="O50" i="3"/>
  <c r="S50" i="3" s="1"/>
  <c r="P50" i="3"/>
  <c r="T50" i="3" s="1"/>
  <c r="O51" i="3"/>
  <c r="S51" i="3" s="1"/>
  <c r="P51" i="3"/>
  <c r="T51" i="3" s="1"/>
  <c r="O52" i="3"/>
  <c r="S52" i="3" s="1"/>
  <c r="P52" i="3"/>
  <c r="T52" i="3" s="1"/>
  <c r="O53" i="3"/>
  <c r="S53" i="3" s="1"/>
  <c r="P53" i="3"/>
  <c r="T53" i="3" s="1"/>
  <c r="O54" i="3"/>
  <c r="S54" i="3" s="1"/>
  <c r="P54" i="3"/>
  <c r="T54" i="3" s="1"/>
  <c r="O55" i="3"/>
  <c r="S55" i="3" s="1"/>
  <c r="P55" i="3"/>
  <c r="T55" i="3" s="1"/>
  <c r="O56" i="3"/>
  <c r="S56" i="3" s="1"/>
  <c r="P56" i="3"/>
  <c r="T56" i="3" s="1"/>
  <c r="O57" i="3"/>
  <c r="S57" i="3" s="1"/>
  <c r="P57" i="3"/>
  <c r="T57" i="3" s="1"/>
  <c r="O58" i="3"/>
  <c r="S58" i="3" s="1"/>
  <c r="P58" i="3"/>
  <c r="T58" i="3" s="1"/>
  <c r="O59" i="3"/>
  <c r="S59" i="3" s="1"/>
  <c r="P59" i="3"/>
  <c r="T59" i="3" s="1"/>
  <c r="O60" i="3"/>
  <c r="S60" i="3" s="1"/>
  <c r="P60" i="3"/>
  <c r="T60" i="3" s="1"/>
  <c r="O61" i="3"/>
  <c r="S61" i="3" s="1"/>
  <c r="P61" i="3"/>
  <c r="T61" i="3" s="1"/>
  <c r="O62" i="3"/>
  <c r="S62" i="3" s="1"/>
  <c r="P62" i="3"/>
  <c r="T62" i="3" s="1"/>
  <c r="O63" i="3"/>
  <c r="S63" i="3" s="1"/>
  <c r="P63" i="3"/>
  <c r="T63" i="3" s="1"/>
  <c r="O64" i="3"/>
  <c r="S64" i="3" s="1"/>
  <c r="P64" i="3"/>
  <c r="T64" i="3" s="1"/>
  <c r="O65" i="3"/>
  <c r="S65" i="3" s="1"/>
  <c r="P65" i="3"/>
  <c r="T65" i="3" s="1"/>
  <c r="O66" i="3"/>
  <c r="S66" i="3" s="1"/>
  <c r="P66" i="3"/>
  <c r="T66" i="3" s="1"/>
  <c r="O67" i="3"/>
  <c r="S67" i="3" s="1"/>
  <c r="P67" i="3"/>
  <c r="T67" i="3" s="1"/>
  <c r="O68" i="3"/>
  <c r="S68" i="3" s="1"/>
  <c r="P68" i="3"/>
  <c r="T68" i="3" s="1"/>
  <c r="O69" i="3"/>
  <c r="S69" i="3" s="1"/>
  <c r="P69" i="3"/>
  <c r="T69" i="3" s="1"/>
  <c r="O70" i="3"/>
  <c r="S70" i="3" s="1"/>
  <c r="P70" i="3"/>
  <c r="T70" i="3" s="1"/>
  <c r="O71" i="3"/>
  <c r="S71" i="3" s="1"/>
  <c r="P71" i="3"/>
  <c r="T71" i="3" s="1"/>
  <c r="O72" i="3"/>
  <c r="S72" i="3" s="1"/>
  <c r="P72" i="3"/>
  <c r="T72" i="3" s="1"/>
  <c r="O73" i="3"/>
  <c r="S73" i="3" s="1"/>
  <c r="P73" i="3"/>
  <c r="T73" i="3" s="1"/>
  <c r="O74" i="3"/>
  <c r="S74" i="3" s="1"/>
  <c r="P74" i="3"/>
  <c r="T74" i="3" s="1"/>
  <c r="O75" i="3"/>
  <c r="S75" i="3" s="1"/>
  <c r="P75" i="3"/>
  <c r="T75" i="3" s="1"/>
  <c r="O76" i="3"/>
  <c r="S76" i="3" s="1"/>
  <c r="P76" i="3"/>
  <c r="T76" i="3" s="1"/>
  <c r="O77" i="3"/>
  <c r="S77" i="3" s="1"/>
  <c r="P77" i="3"/>
  <c r="T77" i="3" s="1"/>
  <c r="O78" i="3"/>
  <c r="S78" i="3" s="1"/>
  <c r="P78" i="3"/>
  <c r="T78" i="3" s="1"/>
  <c r="O79" i="3"/>
  <c r="S79" i="3" s="1"/>
  <c r="P79" i="3"/>
  <c r="T79" i="3" s="1"/>
  <c r="O80" i="3"/>
  <c r="S80" i="3" s="1"/>
  <c r="P80" i="3"/>
  <c r="T80" i="3" s="1"/>
  <c r="O81" i="3"/>
  <c r="S81" i="3" s="1"/>
  <c r="P81" i="3"/>
  <c r="T81" i="3" s="1"/>
  <c r="O82" i="3"/>
  <c r="S82" i="3" s="1"/>
  <c r="P82" i="3"/>
  <c r="T82" i="3" s="1"/>
  <c r="O83" i="3"/>
  <c r="S83" i="3" s="1"/>
  <c r="P83" i="3"/>
  <c r="T83" i="3" s="1"/>
  <c r="O84" i="3"/>
  <c r="S84" i="3" s="1"/>
  <c r="P84" i="3"/>
  <c r="T84" i="3" s="1"/>
  <c r="O85" i="3"/>
  <c r="S85" i="3" s="1"/>
  <c r="P85" i="3"/>
  <c r="T85" i="3" s="1"/>
  <c r="O86" i="3"/>
  <c r="S86" i="3" s="1"/>
  <c r="P86" i="3"/>
  <c r="T86" i="3" s="1"/>
  <c r="O87" i="3"/>
  <c r="S87" i="3" s="1"/>
  <c r="P87" i="3"/>
  <c r="T87" i="3" s="1"/>
  <c r="O88" i="3"/>
  <c r="S88" i="3" s="1"/>
  <c r="P88" i="3"/>
  <c r="T88" i="3" s="1"/>
  <c r="O89" i="3"/>
  <c r="S89" i="3" s="1"/>
  <c r="P89" i="3"/>
  <c r="T89" i="3" s="1"/>
  <c r="O90" i="3"/>
  <c r="S90" i="3" s="1"/>
  <c r="P90" i="3"/>
  <c r="T90" i="3" s="1"/>
  <c r="O91" i="3"/>
  <c r="S91" i="3" s="1"/>
  <c r="P91" i="3"/>
  <c r="T91" i="3" s="1"/>
  <c r="O92" i="3"/>
  <c r="S92" i="3" s="1"/>
  <c r="P92" i="3"/>
  <c r="T92" i="3" s="1"/>
  <c r="O93" i="3"/>
  <c r="S93" i="3" s="1"/>
  <c r="P93" i="3"/>
  <c r="T93" i="3" s="1"/>
  <c r="O94" i="3"/>
  <c r="S94" i="3" s="1"/>
  <c r="P94" i="3"/>
  <c r="T94" i="3" s="1"/>
  <c r="O95" i="3"/>
  <c r="S95" i="3" s="1"/>
  <c r="P95" i="3"/>
  <c r="T95" i="3" s="1"/>
  <c r="O96" i="3"/>
  <c r="S96" i="3" s="1"/>
  <c r="P96" i="3"/>
  <c r="T96" i="3" s="1"/>
  <c r="O97" i="3"/>
  <c r="S97" i="3" s="1"/>
  <c r="P97" i="3"/>
  <c r="T97" i="3" s="1"/>
  <c r="O98" i="3"/>
  <c r="S98" i="3" s="1"/>
  <c r="P98" i="3"/>
  <c r="T98" i="3" s="1"/>
  <c r="O99" i="3"/>
  <c r="S99" i="3" s="1"/>
  <c r="P99" i="3"/>
  <c r="T99" i="3" s="1"/>
  <c r="O100" i="3"/>
  <c r="S100" i="3" s="1"/>
  <c r="P100" i="3"/>
  <c r="T100" i="3" s="1"/>
  <c r="O101" i="3"/>
  <c r="S101" i="3" s="1"/>
  <c r="P101" i="3"/>
  <c r="T101" i="3" s="1"/>
  <c r="O102" i="3"/>
  <c r="S102" i="3" s="1"/>
  <c r="P102" i="3"/>
  <c r="T102" i="3" s="1"/>
  <c r="O103" i="3"/>
  <c r="S103" i="3" s="1"/>
  <c r="P103" i="3"/>
  <c r="T103" i="3" s="1"/>
  <c r="O104" i="3"/>
  <c r="S104" i="3" s="1"/>
  <c r="P104" i="3"/>
  <c r="T104" i="3" s="1"/>
  <c r="O105" i="3"/>
  <c r="S105" i="3" s="1"/>
  <c r="P105" i="3"/>
  <c r="T105" i="3" s="1"/>
  <c r="O106" i="3"/>
  <c r="S106" i="3" s="1"/>
  <c r="P106" i="3"/>
  <c r="T106" i="3" s="1"/>
  <c r="O7" i="3"/>
  <c r="Q7" i="3" s="1"/>
  <c r="Q9" i="3"/>
  <c r="U9" i="3" s="1"/>
  <c r="R9" i="3"/>
  <c r="V9" i="3" s="1"/>
  <c r="Q10" i="3"/>
  <c r="U10" i="3" s="1"/>
  <c r="R10" i="3"/>
  <c r="V10" i="3" s="1"/>
  <c r="Q11" i="3"/>
  <c r="U11" i="3" s="1"/>
  <c r="R11" i="3"/>
  <c r="V11" i="3" s="1"/>
  <c r="Q12" i="3"/>
  <c r="U12" i="3" s="1"/>
  <c r="R12" i="3"/>
  <c r="V12" i="3" s="1"/>
  <c r="Q13" i="3"/>
  <c r="U13" i="3" s="1"/>
  <c r="R13" i="3"/>
  <c r="V13" i="3" s="1"/>
  <c r="Q14" i="3"/>
  <c r="U14" i="3" s="1"/>
  <c r="R14" i="3"/>
  <c r="V14" i="3" s="1"/>
  <c r="Q15" i="3"/>
  <c r="U15" i="3" s="1"/>
  <c r="R15" i="3"/>
  <c r="V15" i="3" s="1"/>
  <c r="Q16" i="3"/>
  <c r="U16" i="3" s="1"/>
  <c r="R16" i="3"/>
  <c r="V16" i="3" s="1"/>
  <c r="Q17" i="3"/>
  <c r="U17" i="3" s="1"/>
  <c r="R17" i="3"/>
  <c r="V17" i="3" s="1"/>
  <c r="Q18" i="3"/>
  <c r="U18" i="3" s="1"/>
  <c r="R18" i="3"/>
  <c r="V18" i="3" s="1"/>
  <c r="Q19" i="3"/>
  <c r="U19" i="3" s="1"/>
  <c r="R19" i="3"/>
  <c r="V19" i="3" s="1"/>
  <c r="Q20" i="3"/>
  <c r="U20" i="3" s="1"/>
  <c r="R20" i="3"/>
  <c r="V20" i="3" s="1"/>
  <c r="Q21" i="3"/>
  <c r="U21" i="3" s="1"/>
  <c r="R21" i="3"/>
  <c r="V21" i="3" s="1"/>
  <c r="Q22" i="3"/>
  <c r="U22" i="3" s="1"/>
  <c r="R22" i="3"/>
  <c r="V22" i="3" s="1"/>
  <c r="Q23" i="3"/>
  <c r="U23" i="3" s="1"/>
  <c r="R23" i="3"/>
  <c r="V23" i="3" s="1"/>
  <c r="Q24" i="3"/>
  <c r="U24" i="3" s="1"/>
  <c r="R24" i="3"/>
  <c r="V24" i="3" s="1"/>
  <c r="Q25" i="3"/>
  <c r="U25" i="3" s="1"/>
  <c r="R25" i="3"/>
  <c r="V25" i="3" s="1"/>
  <c r="Q26" i="3"/>
  <c r="U26" i="3" s="1"/>
  <c r="R26" i="3"/>
  <c r="V26" i="3" s="1"/>
  <c r="Q27" i="3"/>
  <c r="U27" i="3" s="1"/>
  <c r="R27" i="3"/>
  <c r="V27" i="3" s="1"/>
  <c r="Q28" i="3"/>
  <c r="U28" i="3" s="1"/>
  <c r="R28" i="3"/>
  <c r="V28" i="3" s="1"/>
  <c r="Q29" i="3"/>
  <c r="U29" i="3" s="1"/>
  <c r="R29" i="3"/>
  <c r="V29" i="3" s="1"/>
  <c r="Q30" i="3"/>
  <c r="U30" i="3" s="1"/>
  <c r="R30" i="3"/>
  <c r="V30" i="3" s="1"/>
  <c r="Q31" i="3"/>
  <c r="U31" i="3" s="1"/>
  <c r="R31" i="3"/>
  <c r="V31" i="3" s="1"/>
  <c r="Q32" i="3"/>
  <c r="U32" i="3" s="1"/>
  <c r="R32" i="3"/>
  <c r="V32" i="3" s="1"/>
  <c r="Q33" i="3"/>
  <c r="U33" i="3" s="1"/>
  <c r="R33" i="3"/>
  <c r="V33" i="3" s="1"/>
  <c r="Q34" i="3"/>
  <c r="U34" i="3" s="1"/>
  <c r="R34" i="3"/>
  <c r="V34" i="3" s="1"/>
  <c r="Q35" i="3"/>
  <c r="U35" i="3" s="1"/>
  <c r="R35" i="3"/>
  <c r="V35" i="3" s="1"/>
  <c r="Q36" i="3"/>
  <c r="U36" i="3" s="1"/>
  <c r="R36" i="3"/>
  <c r="V36" i="3" s="1"/>
  <c r="Q37" i="3"/>
  <c r="U37" i="3" s="1"/>
  <c r="R37" i="3"/>
  <c r="V37" i="3" s="1"/>
  <c r="Q38" i="3"/>
  <c r="U38" i="3" s="1"/>
  <c r="R38" i="3"/>
  <c r="V38" i="3" s="1"/>
  <c r="Q39" i="3"/>
  <c r="U39" i="3" s="1"/>
  <c r="R39" i="3"/>
  <c r="V39" i="3" s="1"/>
  <c r="Q40" i="3"/>
  <c r="U40" i="3" s="1"/>
  <c r="R40" i="3"/>
  <c r="V40" i="3" s="1"/>
  <c r="Q41" i="3"/>
  <c r="U41" i="3" s="1"/>
  <c r="R41" i="3"/>
  <c r="V41" i="3" s="1"/>
  <c r="Q42" i="3"/>
  <c r="U42" i="3" s="1"/>
  <c r="R42" i="3"/>
  <c r="V42" i="3" s="1"/>
  <c r="Q43" i="3"/>
  <c r="U43" i="3" s="1"/>
  <c r="R43" i="3"/>
  <c r="V43" i="3" s="1"/>
  <c r="Q44" i="3"/>
  <c r="U44" i="3" s="1"/>
  <c r="R44" i="3"/>
  <c r="V44" i="3" s="1"/>
  <c r="Q45" i="3"/>
  <c r="U45" i="3" s="1"/>
  <c r="R45" i="3"/>
  <c r="V45" i="3" s="1"/>
  <c r="Q46" i="3"/>
  <c r="U46" i="3" s="1"/>
  <c r="R46" i="3"/>
  <c r="V46" i="3" s="1"/>
  <c r="Q47" i="3"/>
  <c r="U47" i="3" s="1"/>
  <c r="R47" i="3"/>
  <c r="V47" i="3" s="1"/>
  <c r="Q48" i="3"/>
  <c r="U48" i="3" s="1"/>
  <c r="R48" i="3"/>
  <c r="V48" i="3" s="1"/>
  <c r="Q49" i="3"/>
  <c r="U49" i="3" s="1"/>
  <c r="R49" i="3"/>
  <c r="V49" i="3" s="1"/>
  <c r="Q50" i="3"/>
  <c r="U50" i="3" s="1"/>
  <c r="R50" i="3"/>
  <c r="V50" i="3" s="1"/>
  <c r="Q51" i="3"/>
  <c r="U51" i="3" s="1"/>
  <c r="R51" i="3"/>
  <c r="V51" i="3" s="1"/>
  <c r="Q52" i="3"/>
  <c r="U52" i="3" s="1"/>
  <c r="R52" i="3"/>
  <c r="V52" i="3" s="1"/>
  <c r="Q53" i="3"/>
  <c r="U53" i="3" s="1"/>
  <c r="R53" i="3"/>
  <c r="V53" i="3" s="1"/>
  <c r="Q54" i="3"/>
  <c r="U54" i="3" s="1"/>
  <c r="R54" i="3"/>
  <c r="V54" i="3" s="1"/>
  <c r="Q55" i="3"/>
  <c r="U55" i="3" s="1"/>
  <c r="R55" i="3"/>
  <c r="V55" i="3" s="1"/>
  <c r="Q56" i="3"/>
  <c r="U56" i="3" s="1"/>
  <c r="R56" i="3"/>
  <c r="V56" i="3" s="1"/>
  <c r="Q57" i="3"/>
  <c r="U57" i="3" s="1"/>
  <c r="R57" i="3"/>
  <c r="V57" i="3" s="1"/>
  <c r="Q58" i="3"/>
  <c r="U58" i="3" s="1"/>
  <c r="R58" i="3"/>
  <c r="V58" i="3" s="1"/>
  <c r="Q59" i="3"/>
  <c r="U59" i="3" s="1"/>
  <c r="R59" i="3"/>
  <c r="V59" i="3" s="1"/>
  <c r="Q60" i="3"/>
  <c r="U60" i="3" s="1"/>
  <c r="R60" i="3"/>
  <c r="V60" i="3" s="1"/>
  <c r="Q61" i="3"/>
  <c r="U61" i="3" s="1"/>
  <c r="R61" i="3"/>
  <c r="V61" i="3" s="1"/>
  <c r="Q62" i="3"/>
  <c r="U62" i="3" s="1"/>
  <c r="R62" i="3"/>
  <c r="V62" i="3" s="1"/>
  <c r="Q63" i="3"/>
  <c r="U63" i="3" s="1"/>
  <c r="R63" i="3"/>
  <c r="V63" i="3" s="1"/>
  <c r="Q64" i="3"/>
  <c r="U64" i="3" s="1"/>
  <c r="R64" i="3"/>
  <c r="V64" i="3" s="1"/>
  <c r="Q65" i="3"/>
  <c r="U65" i="3" s="1"/>
  <c r="R65" i="3"/>
  <c r="V65" i="3" s="1"/>
  <c r="Q66" i="3"/>
  <c r="U66" i="3" s="1"/>
  <c r="R66" i="3"/>
  <c r="V66" i="3" s="1"/>
  <c r="Q67" i="3"/>
  <c r="U67" i="3" s="1"/>
  <c r="R67" i="3"/>
  <c r="V67" i="3" s="1"/>
  <c r="Q68" i="3"/>
  <c r="U68" i="3" s="1"/>
  <c r="R68" i="3"/>
  <c r="V68" i="3" s="1"/>
  <c r="Q69" i="3"/>
  <c r="U69" i="3" s="1"/>
  <c r="R69" i="3"/>
  <c r="V69" i="3" s="1"/>
  <c r="Q70" i="3"/>
  <c r="U70" i="3" s="1"/>
  <c r="R70" i="3"/>
  <c r="V70" i="3" s="1"/>
  <c r="Q71" i="3"/>
  <c r="U71" i="3" s="1"/>
  <c r="R71" i="3"/>
  <c r="V71" i="3" s="1"/>
  <c r="Q72" i="3"/>
  <c r="U72" i="3" s="1"/>
  <c r="R72" i="3"/>
  <c r="V72" i="3" s="1"/>
  <c r="Q73" i="3"/>
  <c r="U73" i="3" s="1"/>
  <c r="R73" i="3"/>
  <c r="V73" i="3" s="1"/>
  <c r="Q74" i="3"/>
  <c r="U74" i="3" s="1"/>
  <c r="R74" i="3"/>
  <c r="V74" i="3" s="1"/>
  <c r="Q75" i="3"/>
  <c r="U75" i="3" s="1"/>
  <c r="R75" i="3"/>
  <c r="V75" i="3" s="1"/>
  <c r="Q76" i="3"/>
  <c r="U76" i="3" s="1"/>
  <c r="R76" i="3"/>
  <c r="V76" i="3" s="1"/>
  <c r="Q77" i="3"/>
  <c r="U77" i="3" s="1"/>
  <c r="R77" i="3"/>
  <c r="V77" i="3" s="1"/>
  <c r="Q78" i="3"/>
  <c r="U78" i="3" s="1"/>
  <c r="R78" i="3"/>
  <c r="V78" i="3" s="1"/>
  <c r="Q79" i="3"/>
  <c r="U79" i="3" s="1"/>
  <c r="R79" i="3"/>
  <c r="V79" i="3" s="1"/>
  <c r="Q80" i="3"/>
  <c r="U80" i="3" s="1"/>
  <c r="R80" i="3"/>
  <c r="V80" i="3" s="1"/>
  <c r="Q81" i="3"/>
  <c r="U81" i="3" s="1"/>
  <c r="R81" i="3"/>
  <c r="V81" i="3" s="1"/>
  <c r="Q82" i="3"/>
  <c r="U82" i="3" s="1"/>
  <c r="R82" i="3"/>
  <c r="V82" i="3" s="1"/>
  <c r="Q83" i="3"/>
  <c r="U83" i="3" s="1"/>
  <c r="R83" i="3"/>
  <c r="V83" i="3" s="1"/>
  <c r="Q84" i="3"/>
  <c r="U84" i="3" s="1"/>
  <c r="R84" i="3"/>
  <c r="V84" i="3" s="1"/>
  <c r="Q85" i="3"/>
  <c r="U85" i="3" s="1"/>
  <c r="R85" i="3"/>
  <c r="V85" i="3" s="1"/>
  <c r="Q86" i="3"/>
  <c r="U86" i="3" s="1"/>
  <c r="R86" i="3"/>
  <c r="V86" i="3" s="1"/>
  <c r="Q87" i="3"/>
  <c r="U87" i="3" s="1"/>
  <c r="R87" i="3"/>
  <c r="V87" i="3" s="1"/>
  <c r="Q88" i="3"/>
  <c r="U88" i="3" s="1"/>
  <c r="R88" i="3"/>
  <c r="V88" i="3" s="1"/>
  <c r="Q89" i="3"/>
  <c r="U89" i="3" s="1"/>
  <c r="R89" i="3"/>
  <c r="V89" i="3" s="1"/>
  <c r="Q90" i="3"/>
  <c r="U90" i="3" s="1"/>
  <c r="R90" i="3"/>
  <c r="V90" i="3" s="1"/>
  <c r="Q91" i="3"/>
  <c r="U91" i="3" s="1"/>
  <c r="R91" i="3"/>
  <c r="V91" i="3" s="1"/>
  <c r="Q92" i="3"/>
  <c r="U92" i="3" s="1"/>
  <c r="R92" i="3"/>
  <c r="V92" i="3" s="1"/>
  <c r="Q93" i="3"/>
  <c r="U93" i="3" s="1"/>
  <c r="R93" i="3"/>
  <c r="V93" i="3" s="1"/>
  <c r="Q94" i="3"/>
  <c r="U94" i="3" s="1"/>
  <c r="R94" i="3"/>
  <c r="V94" i="3" s="1"/>
  <c r="Q95" i="3"/>
  <c r="U95" i="3" s="1"/>
  <c r="R95" i="3"/>
  <c r="V95" i="3" s="1"/>
  <c r="Q96" i="3"/>
  <c r="U96" i="3" s="1"/>
  <c r="R96" i="3"/>
  <c r="V96" i="3" s="1"/>
  <c r="Q97" i="3"/>
  <c r="U97" i="3" s="1"/>
  <c r="R97" i="3"/>
  <c r="V97" i="3" s="1"/>
  <c r="Q98" i="3"/>
  <c r="U98" i="3" s="1"/>
  <c r="R98" i="3"/>
  <c r="V98" i="3" s="1"/>
  <c r="Q99" i="3"/>
  <c r="U99" i="3" s="1"/>
  <c r="R99" i="3"/>
  <c r="V99" i="3" s="1"/>
  <c r="Q100" i="3"/>
  <c r="U100" i="3" s="1"/>
  <c r="R100" i="3"/>
  <c r="V100" i="3" s="1"/>
  <c r="Q101" i="3"/>
  <c r="U101" i="3" s="1"/>
  <c r="R101" i="3"/>
  <c r="V101" i="3" s="1"/>
  <c r="Q102" i="3"/>
  <c r="U102" i="3" s="1"/>
  <c r="R102" i="3"/>
  <c r="V102" i="3" s="1"/>
  <c r="Q103" i="3"/>
  <c r="U103" i="3" s="1"/>
  <c r="R103" i="3"/>
  <c r="V103" i="3" s="1"/>
  <c r="Q104" i="3"/>
  <c r="U104" i="3" s="1"/>
  <c r="R104" i="3"/>
  <c r="V104" i="3" s="1"/>
  <c r="Q105" i="3"/>
  <c r="U105" i="3" s="1"/>
  <c r="R105" i="3"/>
  <c r="V105" i="3" s="1"/>
  <c r="Q106" i="3"/>
  <c r="U106" i="3" s="1"/>
  <c r="R106" i="3"/>
  <c r="V106" i="3" s="1"/>
  <c r="A7" i="3"/>
  <c r="N99" i="3"/>
  <c r="M27" i="17"/>
  <c r="M10" i="17"/>
  <c r="M11" i="17"/>
  <c r="M12" i="17"/>
  <c r="M13" i="17"/>
  <c r="M14" i="17"/>
  <c r="M15" i="17"/>
  <c r="M16" i="17"/>
  <c r="M17" i="17"/>
  <c r="M18" i="17"/>
  <c r="M19" i="17"/>
  <c r="M20" i="17"/>
  <c r="M21" i="17"/>
  <c r="M22" i="17"/>
  <c r="M23" i="17"/>
  <c r="M24" i="17"/>
  <c r="M25" i="17"/>
  <c r="M26" i="17"/>
  <c r="M9" i="17"/>
  <c r="N10" i="17"/>
  <c r="N11" i="17"/>
  <c r="N12" i="17"/>
  <c r="N13" i="17"/>
  <c r="N14" i="17"/>
  <c r="N15" i="17"/>
  <c r="N16" i="17"/>
  <c r="N17" i="17"/>
  <c r="N18" i="17"/>
  <c r="N19" i="17"/>
  <c r="N20" i="17"/>
  <c r="N21" i="17"/>
  <c r="N22" i="17"/>
  <c r="N23" i="17"/>
  <c r="N24" i="17"/>
  <c r="N25" i="17"/>
  <c r="N26" i="17"/>
  <c r="D10" i="17"/>
  <c r="D11" i="17"/>
  <c r="D12" i="17"/>
  <c r="D13" i="17"/>
  <c r="D14" i="17"/>
  <c r="D15" i="17"/>
  <c r="D16" i="17"/>
  <c r="D17" i="17"/>
  <c r="D18" i="17"/>
  <c r="D19" i="17"/>
  <c r="D20" i="17"/>
  <c r="D21" i="17"/>
  <c r="D22" i="17"/>
  <c r="D23" i="17"/>
  <c r="D24" i="17"/>
  <c r="D25" i="17"/>
  <c r="D26" i="17"/>
  <c r="D9" i="17"/>
  <c r="N9" i="17" s="1"/>
  <c r="Q8" i="3" l="1"/>
  <c r="S8" i="3"/>
  <c r="O107" i="3"/>
  <c r="O8" i="19"/>
  <c r="O6" i="19"/>
  <c r="S109" i="19"/>
  <c r="P109" i="19"/>
  <c r="M109" i="19"/>
  <c r="K109" i="19"/>
  <c r="I109" i="19"/>
  <c r="G109" i="19"/>
  <c r="E109" i="19"/>
  <c r="C109" i="19"/>
  <c r="S108" i="19"/>
  <c r="P108" i="19"/>
  <c r="M108" i="19"/>
  <c r="K108" i="19"/>
  <c r="I108" i="19"/>
  <c r="G108" i="19"/>
  <c r="E108" i="19"/>
  <c r="C108" i="19"/>
  <c r="S107" i="19"/>
  <c r="P107" i="19"/>
  <c r="M107" i="19"/>
  <c r="K107" i="19"/>
  <c r="I107" i="19"/>
  <c r="G107" i="19"/>
  <c r="E107" i="19"/>
  <c r="C107" i="19"/>
  <c r="S106" i="19"/>
  <c r="P106" i="19"/>
  <c r="M106" i="19"/>
  <c r="K106" i="19"/>
  <c r="I106" i="19"/>
  <c r="G106" i="19"/>
  <c r="E106" i="19"/>
  <c r="C106" i="19"/>
  <c r="S105" i="19"/>
  <c r="P105" i="19"/>
  <c r="M105" i="19"/>
  <c r="K105" i="19"/>
  <c r="I105" i="19"/>
  <c r="G105" i="19"/>
  <c r="E105" i="19"/>
  <c r="C105" i="19"/>
  <c r="S104" i="19"/>
  <c r="P104" i="19"/>
  <c r="M104" i="19"/>
  <c r="K104" i="19"/>
  <c r="I104" i="19"/>
  <c r="G104" i="19"/>
  <c r="E104" i="19"/>
  <c r="C104" i="19"/>
  <c r="S103" i="19"/>
  <c r="P103" i="19"/>
  <c r="M103" i="19"/>
  <c r="K103" i="19"/>
  <c r="I103" i="19"/>
  <c r="G103" i="19"/>
  <c r="E103" i="19"/>
  <c r="C103" i="19"/>
  <c r="S102" i="19"/>
  <c r="P102" i="19"/>
  <c r="M102" i="19"/>
  <c r="K102" i="19"/>
  <c r="I102" i="19"/>
  <c r="G102" i="19"/>
  <c r="E102" i="19"/>
  <c r="C102" i="19"/>
  <c r="S101" i="19"/>
  <c r="P101" i="19"/>
  <c r="M101" i="19"/>
  <c r="K101" i="19"/>
  <c r="I101" i="19"/>
  <c r="G101" i="19"/>
  <c r="E101" i="19"/>
  <c r="C101" i="19"/>
  <c r="S100" i="19"/>
  <c r="P100" i="19"/>
  <c r="M100" i="19"/>
  <c r="K100" i="19"/>
  <c r="I100" i="19"/>
  <c r="G100" i="19"/>
  <c r="E100" i="19"/>
  <c r="C100" i="19"/>
  <c r="S99" i="19"/>
  <c r="P99" i="19"/>
  <c r="M99" i="19"/>
  <c r="K99" i="19"/>
  <c r="I99" i="19"/>
  <c r="G99" i="19"/>
  <c r="E99" i="19"/>
  <c r="C99" i="19"/>
  <c r="S98" i="19"/>
  <c r="P98" i="19"/>
  <c r="M98" i="19"/>
  <c r="K98" i="19"/>
  <c r="I98" i="19"/>
  <c r="G98" i="19"/>
  <c r="E98" i="19"/>
  <c r="C98" i="19"/>
  <c r="S97" i="19"/>
  <c r="P97" i="19"/>
  <c r="M97" i="19"/>
  <c r="K97" i="19"/>
  <c r="I97" i="19"/>
  <c r="G97" i="19"/>
  <c r="E97" i="19"/>
  <c r="C97" i="19"/>
  <c r="S96" i="19"/>
  <c r="P96" i="19"/>
  <c r="M96" i="19"/>
  <c r="K96" i="19"/>
  <c r="I96" i="19"/>
  <c r="G96" i="19"/>
  <c r="E96" i="19"/>
  <c r="C96" i="19"/>
  <c r="S95" i="19"/>
  <c r="P95" i="19"/>
  <c r="M95" i="19"/>
  <c r="K95" i="19"/>
  <c r="I95" i="19"/>
  <c r="G95" i="19"/>
  <c r="E95" i="19"/>
  <c r="C95" i="19"/>
  <c r="S94" i="19"/>
  <c r="P94" i="19"/>
  <c r="M94" i="19"/>
  <c r="K94" i="19"/>
  <c r="I94" i="19"/>
  <c r="G94" i="19"/>
  <c r="E94" i="19"/>
  <c r="C94" i="19"/>
  <c r="S93" i="19"/>
  <c r="P93" i="19"/>
  <c r="M93" i="19"/>
  <c r="K93" i="19"/>
  <c r="I93" i="19"/>
  <c r="G93" i="19"/>
  <c r="E93" i="19"/>
  <c r="C93" i="19"/>
  <c r="S92" i="19"/>
  <c r="P92" i="19"/>
  <c r="M92" i="19"/>
  <c r="K92" i="19"/>
  <c r="I92" i="19"/>
  <c r="G92" i="19"/>
  <c r="E92" i="19"/>
  <c r="C92" i="19"/>
  <c r="S91" i="19"/>
  <c r="P91" i="19"/>
  <c r="M91" i="19"/>
  <c r="K91" i="19"/>
  <c r="I91" i="19"/>
  <c r="G91" i="19"/>
  <c r="E91" i="19"/>
  <c r="C91" i="19"/>
  <c r="S90" i="19"/>
  <c r="P90" i="19"/>
  <c r="M90" i="19"/>
  <c r="K90" i="19"/>
  <c r="I90" i="19"/>
  <c r="G90" i="19"/>
  <c r="E90" i="19"/>
  <c r="C90" i="19"/>
  <c r="S89" i="19"/>
  <c r="P89" i="19"/>
  <c r="M89" i="19"/>
  <c r="K89" i="19"/>
  <c r="I89" i="19"/>
  <c r="G89" i="19"/>
  <c r="E89" i="19"/>
  <c r="C89" i="19"/>
  <c r="S88" i="19"/>
  <c r="P88" i="19"/>
  <c r="M88" i="19"/>
  <c r="K88" i="19"/>
  <c r="I88" i="19"/>
  <c r="G88" i="19"/>
  <c r="E88" i="19"/>
  <c r="C88" i="19"/>
  <c r="S87" i="19"/>
  <c r="P87" i="19"/>
  <c r="M87" i="19"/>
  <c r="K87" i="19"/>
  <c r="I87" i="19"/>
  <c r="G87" i="19"/>
  <c r="E87" i="19"/>
  <c r="C87" i="19"/>
  <c r="S86" i="19"/>
  <c r="P86" i="19"/>
  <c r="M86" i="19"/>
  <c r="K86" i="19"/>
  <c r="I86" i="19"/>
  <c r="G86" i="19"/>
  <c r="E86" i="19"/>
  <c r="C86" i="19"/>
  <c r="S85" i="19"/>
  <c r="P85" i="19"/>
  <c r="M85" i="19"/>
  <c r="K85" i="19"/>
  <c r="I85" i="19"/>
  <c r="G85" i="19"/>
  <c r="E85" i="19"/>
  <c r="C85" i="19"/>
  <c r="S84" i="19"/>
  <c r="P84" i="19"/>
  <c r="M84" i="19"/>
  <c r="K84" i="19"/>
  <c r="I84" i="19"/>
  <c r="G84" i="19"/>
  <c r="E84" i="19"/>
  <c r="C84" i="19"/>
  <c r="S83" i="19"/>
  <c r="P83" i="19"/>
  <c r="M83" i="19"/>
  <c r="K83" i="19"/>
  <c r="I83" i="19"/>
  <c r="G83" i="19"/>
  <c r="E83" i="19"/>
  <c r="C83" i="19"/>
  <c r="S82" i="19"/>
  <c r="P82" i="19"/>
  <c r="M82" i="19"/>
  <c r="K82" i="19"/>
  <c r="I82" i="19"/>
  <c r="G82" i="19"/>
  <c r="E82" i="19"/>
  <c r="C82" i="19"/>
  <c r="S81" i="19"/>
  <c r="P81" i="19"/>
  <c r="M81" i="19"/>
  <c r="K81" i="19"/>
  <c r="I81" i="19"/>
  <c r="G81" i="19"/>
  <c r="E81" i="19"/>
  <c r="C81" i="19"/>
  <c r="S80" i="19"/>
  <c r="P80" i="19"/>
  <c r="M80" i="19"/>
  <c r="K80" i="19"/>
  <c r="I80" i="19"/>
  <c r="G80" i="19"/>
  <c r="E80" i="19"/>
  <c r="C80" i="19"/>
  <c r="S79" i="19"/>
  <c r="P79" i="19"/>
  <c r="M79" i="19"/>
  <c r="K79" i="19"/>
  <c r="I79" i="19"/>
  <c r="G79" i="19"/>
  <c r="E79" i="19"/>
  <c r="C79" i="19"/>
  <c r="S78" i="19"/>
  <c r="P78" i="19"/>
  <c r="M78" i="19"/>
  <c r="K78" i="19"/>
  <c r="I78" i="19"/>
  <c r="G78" i="19"/>
  <c r="E78" i="19"/>
  <c r="C78" i="19"/>
  <c r="S77" i="19"/>
  <c r="P77" i="19"/>
  <c r="M77" i="19"/>
  <c r="K77" i="19"/>
  <c r="I77" i="19"/>
  <c r="G77" i="19"/>
  <c r="E77" i="19"/>
  <c r="C77" i="19"/>
  <c r="S76" i="19"/>
  <c r="P76" i="19"/>
  <c r="M76" i="19"/>
  <c r="K76" i="19"/>
  <c r="I76" i="19"/>
  <c r="G76" i="19"/>
  <c r="E76" i="19"/>
  <c r="C76" i="19"/>
  <c r="S75" i="19"/>
  <c r="P75" i="19"/>
  <c r="M75" i="19"/>
  <c r="K75" i="19"/>
  <c r="I75" i="19"/>
  <c r="G75" i="19"/>
  <c r="E75" i="19"/>
  <c r="C75" i="19"/>
  <c r="S74" i="19"/>
  <c r="P74" i="19"/>
  <c r="M74" i="19"/>
  <c r="K74" i="19"/>
  <c r="I74" i="19"/>
  <c r="G74" i="19"/>
  <c r="E74" i="19"/>
  <c r="C74" i="19"/>
  <c r="S73" i="19"/>
  <c r="P73" i="19"/>
  <c r="M73" i="19"/>
  <c r="K73" i="19"/>
  <c r="I73" i="19"/>
  <c r="G73" i="19"/>
  <c r="E73" i="19"/>
  <c r="C73" i="19"/>
  <c r="S72" i="19"/>
  <c r="P72" i="19"/>
  <c r="M72" i="19"/>
  <c r="K72" i="19"/>
  <c r="I72" i="19"/>
  <c r="G72" i="19"/>
  <c r="E72" i="19"/>
  <c r="C72" i="19"/>
  <c r="S71" i="19"/>
  <c r="P71" i="19"/>
  <c r="M71" i="19"/>
  <c r="K71" i="19"/>
  <c r="I71" i="19"/>
  <c r="G71" i="19"/>
  <c r="E71" i="19"/>
  <c r="C71" i="19"/>
  <c r="S70" i="19"/>
  <c r="P70" i="19"/>
  <c r="M70" i="19"/>
  <c r="K70" i="19"/>
  <c r="I70" i="19"/>
  <c r="G70" i="19"/>
  <c r="E70" i="19"/>
  <c r="C70" i="19"/>
  <c r="S69" i="19"/>
  <c r="P69" i="19"/>
  <c r="M69" i="19"/>
  <c r="K69" i="19"/>
  <c r="I69" i="19"/>
  <c r="G69" i="19"/>
  <c r="E69" i="19"/>
  <c r="C69" i="19"/>
  <c r="S68" i="19"/>
  <c r="P68" i="19"/>
  <c r="M68" i="19"/>
  <c r="K68" i="19"/>
  <c r="I68" i="19"/>
  <c r="G68" i="19"/>
  <c r="E68" i="19"/>
  <c r="C68" i="19"/>
  <c r="S67" i="19"/>
  <c r="P67" i="19"/>
  <c r="M67" i="19"/>
  <c r="K67" i="19"/>
  <c r="I67" i="19"/>
  <c r="G67" i="19"/>
  <c r="E67" i="19"/>
  <c r="C67" i="19"/>
  <c r="S66" i="19"/>
  <c r="P66" i="19"/>
  <c r="M66" i="19"/>
  <c r="K66" i="19"/>
  <c r="I66" i="19"/>
  <c r="G66" i="19"/>
  <c r="E66" i="19"/>
  <c r="C66" i="19"/>
  <c r="S65" i="19"/>
  <c r="P65" i="19"/>
  <c r="M65" i="19"/>
  <c r="K65" i="19"/>
  <c r="I65" i="19"/>
  <c r="G65" i="19"/>
  <c r="E65" i="19"/>
  <c r="C65" i="19"/>
  <c r="S64" i="19"/>
  <c r="P64" i="19"/>
  <c r="M64" i="19"/>
  <c r="K64" i="19"/>
  <c r="I64" i="19"/>
  <c r="G64" i="19"/>
  <c r="E64" i="19"/>
  <c r="C64" i="19"/>
  <c r="S63" i="19"/>
  <c r="P63" i="19"/>
  <c r="M63" i="19"/>
  <c r="K63" i="19"/>
  <c r="I63" i="19"/>
  <c r="G63" i="19"/>
  <c r="E63" i="19"/>
  <c r="C63" i="19"/>
  <c r="S62" i="19"/>
  <c r="P62" i="19"/>
  <c r="M62" i="19"/>
  <c r="K62" i="19"/>
  <c r="I62" i="19"/>
  <c r="G62" i="19"/>
  <c r="E62" i="19"/>
  <c r="C62" i="19"/>
  <c r="S61" i="19"/>
  <c r="P61" i="19"/>
  <c r="M61" i="19"/>
  <c r="K61" i="19"/>
  <c r="I61" i="19"/>
  <c r="G61" i="19"/>
  <c r="E61" i="19"/>
  <c r="C61" i="19"/>
  <c r="S60" i="19"/>
  <c r="P60" i="19"/>
  <c r="M60" i="19"/>
  <c r="K60" i="19"/>
  <c r="I60" i="19"/>
  <c r="G60" i="19"/>
  <c r="E60" i="19"/>
  <c r="C60" i="19"/>
  <c r="S59" i="19"/>
  <c r="P59" i="19"/>
  <c r="M59" i="19"/>
  <c r="K59" i="19"/>
  <c r="I59" i="19"/>
  <c r="G59" i="19"/>
  <c r="E59" i="19"/>
  <c r="C59" i="19"/>
  <c r="S58" i="19"/>
  <c r="P58" i="19"/>
  <c r="M58" i="19"/>
  <c r="K58" i="19"/>
  <c r="I58" i="19"/>
  <c r="G58" i="19"/>
  <c r="E58" i="19"/>
  <c r="C58" i="19"/>
  <c r="S57" i="19"/>
  <c r="P57" i="19"/>
  <c r="M57" i="19"/>
  <c r="K57" i="19"/>
  <c r="I57" i="19"/>
  <c r="G57" i="19"/>
  <c r="E57" i="19"/>
  <c r="C57" i="19"/>
  <c r="S56" i="19"/>
  <c r="P56" i="19"/>
  <c r="M56" i="19"/>
  <c r="K56" i="19"/>
  <c r="I56" i="19"/>
  <c r="G56" i="19"/>
  <c r="E56" i="19"/>
  <c r="C56" i="19"/>
  <c r="S55" i="19"/>
  <c r="P55" i="19"/>
  <c r="M55" i="19"/>
  <c r="K55" i="19"/>
  <c r="I55" i="19"/>
  <c r="G55" i="19"/>
  <c r="E55" i="19"/>
  <c r="C55" i="19"/>
  <c r="S54" i="19"/>
  <c r="P54" i="19"/>
  <c r="M54" i="19"/>
  <c r="K54" i="19"/>
  <c r="I54" i="19"/>
  <c r="G54" i="19"/>
  <c r="E54" i="19"/>
  <c r="C54" i="19"/>
  <c r="S53" i="19"/>
  <c r="P53" i="19"/>
  <c r="M53" i="19"/>
  <c r="K53" i="19"/>
  <c r="I53" i="19"/>
  <c r="G53" i="19"/>
  <c r="E53" i="19"/>
  <c r="C53" i="19"/>
  <c r="S52" i="19"/>
  <c r="P52" i="19"/>
  <c r="M52" i="19"/>
  <c r="K52" i="19"/>
  <c r="I52" i="19"/>
  <c r="G52" i="19"/>
  <c r="E52" i="19"/>
  <c r="C52" i="19"/>
  <c r="S51" i="19"/>
  <c r="P51" i="19"/>
  <c r="M51" i="19"/>
  <c r="K51" i="19"/>
  <c r="I51" i="19"/>
  <c r="G51" i="19"/>
  <c r="E51" i="19"/>
  <c r="C51" i="19"/>
  <c r="S50" i="19"/>
  <c r="P50" i="19"/>
  <c r="M50" i="19"/>
  <c r="K50" i="19"/>
  <c r="I50" i="19"/>
  <c r="G50" i="19"/>
  <c r="E50" i="19"/>
  <c r="C50" i="19"/>
  <c r="S49" i="19"/>
  <c r="P49" i="19"/>
  <c r="M49" i="19"/>
  <c r="K49" i="19"/>
  <c r="I49" i="19"/>
  <c r="G49" i="19"/>
  <c r="E49" i="19"/>
  <c r="C49" i="19"/>
  <c r="S48" i="19"/>
  <c r="P48" i="19"/>
  <c r="M48" i="19"/>
  <c r="K48" i="19"/>
  <c r="I48" i="19"/>
  <c r="G48" i="19"/>
  <c r="E48" i="19"/>
  <c r="C48" i="19"/>
  <c r="S47" i="19"/>
  <c r="P47" i="19"/>
  <c r="M47" i="19"/>
  <c r="K47" i="19"/>
  <c r="I47" i="19"/>
  <c r="G47" i="19"/>
  <c r="E47" i="19"/>
  <c r="C47" i="19"/>
  <c r="S46" i="19"/>
  <c r="P46" i="19"/>
  <c r="M46" i="19"/>
  <c r="K46" i="19"/>
  <c r="I46" i="19"/>
  <c r="G46" i="19"/>
  <c r="E46" i="19"/>
  <c r="C46" i="19"/>
  <c r="S45" i="19"/>
  <c r="P45" i="19"/>
  <c r="M45" i="19"/>
  <c r="K45" i="19"/>
  <c r="I45" i="19"/>
  <c r="G45" i="19"/>
  <c r="E45" i="19"/>
  <c r="C45" i="19"/>
  <c r="S44" i="19"/>
  <c r="P44" i="19"/>
  <c r="M44" i="19"/>
  <c r="K44" i="19"/>
  <c r="I44" i="19"/>
  <c r="G44" i="19"/>
  <c r="E44" i="19"/>
  <c r="C44" i="19"/>
  <c r="S43" i="19"/>
  <c r="P43" i="19"/>
  <c r="M43" i="19"/>
  <c r="K43" i="19"/>
  <c r="I43" i="19"/>
  <c r="G43" i="19"/>
  <c r="E43" i="19"/>
  <c r="C43" i="19"/>
  <c r="S42" i="19"/>
  <c r="P42" i="19"/>
  <c r="M42" i="19"/>
  <c r="K42" i="19"/>
  <c r="I42" i="19"/>
  <c r="G42" i="19"/>
  <c r="E42" i="19"/>
  <c r="C42" i="19"/>
  <c r="S41" i="19"/>
  <c r="P41" i="19"/>
  <c r="M41" i="19"/>
  <c r="K41" i="19"/>
  <c r="I41" i="19"/>
  <c r="G41" i="19"/>
  <c r="E41" i="19"/>
  <c r="C41" i="19"/>
  <c r="S40" i="19"/>
  <c r="P40" i="19"/>
  <c r="M40" i="19"/>
  <c r="K40" i="19"/>
  <c r="I40" i="19"/>
  <c r="G40" i="19"/>
  <c r="E40" i="19"/>
  <c r="C40" i="19"/>
  <c r="S39" i="19"/>
  <c r="P39" i="19"/>
  <c r="M39" i="19"/>
  <c r="K39" i="19"/>
  <c r="I39" i="19"/>
  <c r="G39" i="19"/>
  <c r="E39" i="19"/>
  <c r="C39" i="19"/>
  <c r="S38" i="19"/>
  <c r="P38" i="19"/>
  <c r="M38" i="19"/>
  <c r="K38" i="19"/>
  <c r="I38" i="19"/>
  <c r="G38" i="19"/>
  <c r="E38" i="19"/>
  <c r="C38" i="19"/>
  <c r="S37" i="19"/>
  <c r="P37" i="19"/>
  <c r="M37" i="19"/>
  <c r="K37" i="19"/>
  <c r="I37" i="19"/>
  <c r="G37" i="19"/>
  <c r="E37" i="19"/>
  <c r="C37" i="19"/>
  <c r="S36" i="19"/>
  <c r="P36" i="19"/>
  <c r="M36" i="19"/>
  <c r="K36" i="19"/>
  <c r="I36" i="19"/>
  <c r="G36" i="19"/>
  <c r="E36" i="19"/>
  <c r="C36" i="19"/>
  <c r="S35" i="19"/>
  <c r="P35" i="19"/>
  <c r="M35" i="19"/>
  <c r="K35" i="19"/>
  <c r="I35" i="19"/>
  <c r="G35" i="19"/>
  <c r="E35" i="19"/>
  <c r="C35" i="19"/>
  <c r="S34" i="19"/>
  <c r="P34" i="19"/>
  <c r="M34" i="19"/>
  <c r="K34" i="19"/>
  <c r="I34" i="19"/>
  <c r="G34" i="19"/>
  <c r="E34" i="19"/>
  <c r="C34" i="19"/>
  <c r="S33" i="19"/>
  <c r="P33" i="19"/>
  <c r="M33" i="19"/>
  <c r="K33" i="19"/>
  <c r="I33" i="19"/>
  <c r="G33" i="19"/>
  <c r="E33" i="19"/>
  <c r="C33" i="19"/>
  <c r="S32" i="19"/>
  <c r="P32" i="19"/>
  <c r="M32" i="19"/>
  <c r="K32" i="19"/>
  <c r="I32" i="19"/>
  <c r="G32" i="19"/>
  <c r="E32" i="19"/>
  <c r="C32" i="19"/>
  <c r="S31" i="19"/>
  <c r="P31" i="19"/>
  <c r="M31" i="19"/>
  <c r="K31" i="19"/>
  <c r="I31" i="19"/>
  <c r="G31" i="19"/>
  <c r="E31" i="19"/>
  <c r="C31" i="19"/>
  <c r="S30" i="19"/>
  <c r="P30" i="19"/>
  <c r="M30" i="19"/>
  <c r="K30" i="19"/>
  <c r="I30" i="19"/>
  <c r="G30" i="19"/>
  <c r="E30" i="19"/>
  <c r="C30" i="19"/>
  <c r="S29" i="19"/>
  <c r="P29" i="19"/>
  <c r="M29" i="19"/>
  <c r="K29" i="19"/>
  <c r="I29" i="19"/>
  <c r="G29" i="19"/>
  <c r="E29" i="19"/>
  <c r="C29" i="19"/>
  <c r="S28" i="19"/>
  <c r="P28" i="19"/>
  <c r="M28" i="19"/>
  <c r="K28" i="19"/>
  <c r="I28" i="19"/>
  <c r="G28" i="19"/>
  <c r="E28" i="19"/>
  <c r="C28" i="19"/>
  <c r="S27" i="19"/>
  <c r="P27" i="19"/>
  <c r="M27" i="19"/>
  <c r="K27" i="19"/>
  <c r="I27" i="19"/>
  <c r="G27" i="19"/>
  <c r="E27" i="19"/>
  <c r="C27" i="19"/>
  <c r="S26" i="19"/>
  <c r="P26" i="19"/>
  <c r="M26" i="19"/>
  <c r="K26" i="19"/>
  <c r="I26" i="19"/>
  <c r="G26" i="19"/>
  <c r="E26" i="19"/>
  <c r="C26" i="19"/>
  <c r="S25" i="19"/>
  <c r="P25" i="19"/>
  <c r="M25" i="19"/>
  <c r="K25" i="19"/>
  <c r="I25" i="19"/>
  <c r="G25" i="19"/>
  <c r="E25" i="19"/>
  <c r="C25" i="19"/>
  <c r="S24" i="19"/>
  <c r="P24" i="19"/>
  <c r="M24" i="19"/>
  <c r="K24" i="19"/>
  <c r="I24" i="19"/>
  <c r="G24" i="19"/>
  <c r="E24" i="19"/>
  <c r="C24" i="19"/>
  <c r="S23" i="19"/>
  <c r="P23" i="19"/>
  <c r="M23" i="19"/>
  <c r="K23" i="19"/>
  <c r="I23" i="19"/>
  <c r="G23" i="19"/>
  <c r="E23" i="19"/>
  <c r="C23" i="19"/>
  <c r="S22" i="19"/>
  <c r="P22" i="19"/>
  <c r="M22" i="19"/>
  <c r="K22" i="19"/>
  <c r="I22" i="19"/>
  <c r="G22" i="19"/>
  <c r="E22" i="19"/>
  <c r="C22" i="19"/>
  <c r="S21" i="19"/>
  <c r="P21" i="19"/>
  <c r="M21" i="19"/>
  <c r="K21" i="19"/>
  <c r="I21" i="19"/>
  <c r="G21" i="19"/>
  <c r="E21" i="19"/>
  <c r="C21" i="19"/>
  <c r="S20" i="19"/>
  <c r="P20" i="19"/>
  <c r="M20" i="19"/>
  <c r="K20" i="19"/>
  <c r="I20" i="19"/>
  <c r="G20" i="19"/>
  <c r="E20" i="19"/>
  <c r="C20" i="19"/>
  <c r="S19" i="19"/>
  <c r="P19" i="19"/>
  <c r="M19" i="19"/>
  <c r="K19" i="19"/>
  <c r="I19" i="19"/>
  <c r="G19" i="19"/>
  <c r="E19" i="19"/>
  <c r="C19" i="19"/>
  <c r="S18" i="19"/>
  <c r="P18" i="19"/>
  <c r="M18" i="19"/>
  <c r="K18" i="19"/>
  <c r="I18" i="19"/>
  <c r="G18" i="19"/>
  <c r="E18" i="19"/>
  <c r="C18" i="19"/>
  <c r="S17" i="19"/>
  <c r="P17" i="19"/>
  <c r="M17" i="19"/>
  <c r="K17" i="19"/>
  <c r="I17" i="19"/>
  <c r="G17" i="19"/>
  <c r="E17" i="19"/>
  <c r="C17" i="19"/>
  <c r="S16" i="19"/>
  <c r="P16" i="19"/>
  <c r="M16" i="19"/>
  <c r="K16" i="19"/>
  <c r="I16" i="19"/>
  <c r="G16" i="19"/>
  <c r="E16" i="19"/>
  <c r="C16" i="19"/>
  <c r="S15" i="19"/>
  <c r="P15" i="19"/>
  <c r="M15" i="19"/>
  <c r="K15" i="19"/>
  <c r="I15" i="19"/>
  <c r="G15" i="19"/>
  <c r="E15" i="19"/>
  <c r="C15" i="19"/>
  <c r="S14" i="19"/>
  <c r="P14" i="19"/>
  <c r="M14" i="19"/>
  <c r="K14" i="19"/>
  <c r="I14" i="19"/>
  <c r="G14" i="19"/>
  <c r="E14" i="19"/>
  <c r="C14" i="19"/>
  <c r="S13" i="19"/>
  <c r="P13" i="19"/>
  <c r="M13" i="19"/>
  <c r="K13" i="19"/>
  <c r="I13" i="19"/>
  <c r="G13" i="19"/>
  <c r="E13" i="19"/>
  <c r="C13" i="19"/>
  <c r="S12" i="19"/>
  <c r="P12" i="19"/>
  <c r="M12" i="19"/>
  <c r="K12" i="19"/>
  <c r="I12" i="19"/>
  <c r="G12" i="19"/>
  <c r="E12" i="19"/>
  <c r="C12" i="19"/>
  <c r="S11" i="19"/>
  <c r="P11" i="19"/>
  <c r="M11" i="19"/>
  <c r="K11" i="19"/>
  <c r="I11" i="19"/>
  <c r="G11" i="19"/>
  <c r="E11" i="19"/>
  <c r="C11" i="19"/>
  <c r="S10" i="19"/>
  <c r="S111" i="19" s="1"/>
  <c r="R111" i="19" s="1"/>
  <c r="P10" i="19"/>
  <c r="P111" i="19" s="1"/>
  <c r="O111" i="19" s="1"/>
  <c r="M10" i="19"/>
  <c r="K10" i="19"/>
  <c r="K111" i="19" s="1"/>
  <c r="J111" i="19" s="1"/>
  <c r="I10" i="19"/>
  <c r="G10" i="19"/>
  <c r="E10" i="19"/>
  <c r="C10" i="19"/>
  <c r="C111" i="19" s="1"/>
  <c r="B111" i="19" s="1"/>
  <c r="D8" i="19"/>
  <c r="F8" i="19" s="1"/>
  <c r="H8" i="19" s="1"/>
  <c r="J8" i="19" s="1"/>
  <c r="L8" i="19" s="1"/>
  <c r="D6" i="19"/>
  <c r="F6" i="19" s="1"/>
  <c r="H6" i="19" s="1"/>
  <c r="J6" i="19" s="1"/>
  <c r="D5" i="19"/>
  <c r="F5" i="19" s="1"/>
  <c r="H5" i="19" s="1"/>
  <c r="J5" i="19" s="1"/>
  <c r="L5" i="19" s="1"/>
  <c r="U8" i="3" l="1"/>
  <c r="Q107" i="3"/>
  <c r="G110" i="19"/>
  <c r="F110" i="19" s="1"/>
  <c r="K110" i="19"/>
  <c r="J110" i="19" s="1"/>
  <c r="I111" i="19"/>
  <c r="H111" i="19" s="1"/>
  <c r="G111" i="19"/>
  <c r="F111" i="19" s="1"/>
  <c r="C110" i="19"/>
  <c r="B110" i="19" s="1"/>
  <c r="E111" i="19"/>
  <c r="D111" i="19" s="1"/>
  <c r="M111" i="19"/>
  <c r="L111" i="19" s="1"/>
  <c r="E110" i="19"/>
  <c r="D110" i="19" s="1"/>
  <c r="I110" i="19"/>
  <c r="H110" i="19" s="1"/>
  <c r="M110" i="19"/>
  <c r="L110" i="19" s="1"/>
  <c r="P110" i="19"/>
  <c r="O110" i="19" s="1"/>
  <c r="C11" i="18" s="1"/>
  <c r="S110" i="19"/>
  <c r="R110" i="19" s="1"/>
  <c r="C17" i="18" s="1"/>
  <c r="C5" i="18"/>
  <c r="C8" i="18" l="1"/>
  <c r="C14" i="18" s="1"/>
  <c r="C19" i="18" s="1"/>
  <c r="T23" i="9"/>
  <c r="T24" i="9"/>
  <c r="T25" i="9"/>
  <c r="T26" i="9"/>
  <c r="T27" i="9"/>
  <c r="T28" i="9"/>
  <c r="T29" i="9"/>
  <c r="T30" i="9"/>
  <c r="T31" i="9"/>
  <c r="T32" i="9"/>
  <c r="T33" i="9"/>
  <c r="T34" i="9"/>
  <c r="T35" i="9"/>
  <c r="T36" i="9"/>
  <c r="T37" i="9"/>
  <c r="T38" i="9"/>
  <c r="T39" i="9"/>
  <c r="T40" i="9"/>
  <c r="T41" i="9"/>
  <c r="T42" i="9"/>
  <c r="T43" i="9"/>
  <c r="T44" i="9"/>
  <c r="T45" i="9"/>
  <c r="T46" i="9"/>
  <c r="T47" i="9"/>
  <c r="T48" i="9"/>
  <c r="T49" i="9"/>
  <c r="T50" i="9"/>
  <c r="T51" i="9"/>
  <c r="T52" i="9"/>
  <c r="T53" i="9"/>
  <c r="T54" i="9"/>
  <c r="T55" i="9"/>
  <c r="T56" i="9"/>
  <c r="T57" i="9"/>
  <c r="T58" i="9"/>
  <c r="T59" i="9"/>
  <c r="T60" i="9"/>
  <c r="T61" i="9"/>
  <c r="T62" i="9"/>
  <c r="T63" i="9"/>
  <c r="T64" i="9"/>
  <c r="T65" i="9"/>
  <c r="T66" i="9"/>
  <c r="T67" i="9"/>
  <c r="T68" i="9"/>
  <c r="T69" i="9"/>
  <c r="T70" i="9"/>
  <c r="T71" i="9"/>
  <c r="T72" i="9"/>
  <c r="T73" i="9"/>
  <c r="T74" i="9"/>
  <c r="T75" i="9"/>
  <c r="T76" i="9"/>
  <c r="T77" i="9"/>
  <c r="T78" i="9"/>
  <c r="T79" i="9"/>
  <c r="T80" i="9"/>
  <c r="T81" i="9"/>
  <c r="T82" i="9"/>
  <c r="T83" i="9"/>
  <c r="T84" i="9"/>
  <c r="T85" i="9"/>
  <c r="T86" i="9"/>
  <c r="T87" i="9"/>
  <c r="T88" i="9"/>
  <c r="T89" i="9"/>
  <c r="T90" i="9"/>
  <c r="T91" i="9"/>
  <c r="T92" i="9"/>
  <c r="T93" i="9"/>
  <c r="T94" i="9"/>
  <c r="T95" i="9"/>
  <c r="T96" i="9"/>
  <c r="T97" i="9"/>
  <c r="T98" i="9"/>
  <c r="T99" i="9"/>
  <c r="T100" i="9"/>
  <c r="T101" i="9"/>
  <c r="T102" i="9"/>
  <c r="T103" i="9"/>
  <c r="T104" i="9"/>
  <c r="T105" i="9"/>
  <c r="T106" i="9"/>
  <c r="T107" i="9"/>
  <c r="T108" i="9"/>
  <c r="T109" i="9"/>
  <c r="T110" i="9"/>
  <c r="T111" i="9"/>
  <c r="T112" i="9"/>
  <c r="T113" i="9"/>
  <c r="T114" i="9"/>
  <c r="T115" i="9"/>
  <c r="T116" i="9"/>
  <c r="T117" i="9"/>
  <c r="V19" i="9"/>
  <c r="V20" i="9"/>
  <c r="V21" i="9"/>
  <c r="V22" i="9"/>
  <c r="V23" i="9"/>
  <c r="V24" i="9"/>
  <c r="V25" i="9"/>
  <c r="V26" i="9"/>
  <c r="V27" i="9"/>
  <c r="V28" i="9"/>
  <c r="V29" i="9"/>
  <c r="V30" i="9"/>
  <c r="V31" i="9"/>
  <c r="V32" i="9"/>
  <c r="V33" i="9"/>
  <c r="V34" i="9"/>
  <c r="V35" i="9"/>
  <c r="V36" i="9"/>
  <c r="V37" i="9"/>
  <c r="V38" i="9"/>
  <c r="V39" i="9"/>
  <c r="V40" i="9"/>
  <c r="V41" i="9"/>
  <c r="V42" i="9"/>
  <c r="V43" i="9"/>
  <c r="V44" i="9"/>
  <c r="V45" i="9"/>
  <c r="V46" i="9"/>
  <c r="V47" i="9"/>
  <c r="V48" i="9"/>
  <c r="V49" i="9"/>
  <c r="V50" i="9"/>
  <c r="V51" i="9"/>
  <c r="V52" i="9"/>
  <c r="V53" i="9"/>
  <c r="V54" i="9"/>
  <c r="V55" i="9"/>
  <c r="V56" i="9"/>
  <c r="V57" i="9"/>
  <c r="V58" i="9"/>
  <c r="V59" i="9"/>
  <c r="V60" i="9"/>
  <c r="V61" i="9"/>
  <c r="V62" i="9"/>
  <c r="V63" i="9"/>
  <c r="V64" i="9"/>
  <c r="V65" i="9"/>
  <c r="V66" i="9"/>
  <c r="V67" i="9"/>
  <c r="V68" i="9"/>
  <c r="V69" i="9"/>
  <c r="V70" i="9"/>
  <c r="V71" i="9"/>
  <c r="V72" i="9"/>
  <c r="V73" i="9"/>
  <c r="V74" i="9"/>
  <c r="V75" i="9"/>
  <c r="V76" i="9"/>
  <c r="V77" i="9"/>
  <c r="V78" i="9"/>
  <c r="V79" i="9"/>
  <c r="V80" i="9"/>
  <c r="V81" i="9"/>
  <c r="V82" i="9"/>
  <c r="V83" i="9"/>
  <c r="V84" i="9"/>
  <c r="V85" i="9"/>
  <c r="V86" i="9"/>
  <c r="V87" i="9"/>
  <c r="V88" i="9"/>
  <c r="V89" i="9"/>
  <c r="V90" i="9"/>
  <c r="V91" i="9"/>
  <c r="V92" i="9"/>
  <c r="V93" i="9"/>
  <c r="V94" i="9"/>
  <c r="V95" i="9"/>
  <c r="V96" i="9"/>
  <c r="V97" i="9"/>
  <c r="V98" i="9"/>
  <c r="V99" i="9"/>
  <c r="V100" i="9"/>
  <c r="V101" i="9"/>
  <c r="V102" i="9"/>
  <c r="V103" i="9"/>
  <c r="V104" i="9"/>
  <c r="V105" i="9"/>
  <c r="V106" i="9"/>
  <c r="V107" i="9"/>
  <c r="V108" i="9"/>
  <c r="V109" i="9"/>
  <c r="V110" i="9"/>
  <c r="V111" i="9"/>
  <c r="V112" i="9"/>
  <c r="V113" i="9"/>
  <c r="V114" i="9"/>
  <c r="V115" i="9"/>
  <c r="V116" i="9"/>
  <c r="V117" i="9"/>
  <c r="R20" i="9"/>
  <c r="C19" i="16"/>
  <c r="C14" i="13"/>
  <c r="C13" i="13"/>
  <c r="B7" i="2"/>
  <c r="C6" i="9"/>
  <c r="H16" i="9" s="1"/>
  <c r="B5" i="3" s="1"/>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90" i="3"/>
  <c r="N91" i="3"/>
  <c r="N92" i="3"/>
  <c r="N93" i="3"/>
  <c r="N94" i="3"/>
  <c r="N95" i="3"/>
  <c r="N96" i="3"/>
  <c r="N97" i="3"/>
  <c r="N98" i="3"/>
  <c r="N100" i="3"/>
  <c r="N101" i="3"/>
  <c r="N102" i="3"/>
  <c r="N103" i="3"/>
  <c r="N104" i="3"/>
  <c r="N105" i="3"/>
  <c r="N106" i="3"/>
  <c r="N7" i="3"/>
  <c r="M7" i="2" l="1"/>
  <c r="N7" i="2" s="1"/>
  <c r="O7" i="2" s="1"/>
  <c r="E7" i="17"/>
  <c r="N8" i="2"/>
  <c r="AH11" i="4"/>
  <c r="AH12" i="4"/>
  <c r="AH13" i="4"/>
  <c r="AH14" i="4"/>
  <c r="AH15" i="4"/>
  <c r="AH16" i="4"/>
  <c r="AH17" i="4"/>
  <c r="AH18" i="4"/>
  <c r="AH19" i="4"/>
  <c r="AH20" i="4"/>
  <c r="AH21" i="4"/>
  <c r="AH22" i="4"/>
  <c r="AH23" i="4"/>
  <c r="AH24" i="4"/>
  <c r="AH25" i="4"/>
  <c r="AH26" i="4"/>
  <c r="AH27" i="4"/>
  <c r="AH28" i="4"/>
  <c r="AH29" i="4"/>
  <c r="AH30" i="4"/>
  <c r="AH31" i="4"/>
  <c r="AH32" i="4"/>
  <c r="AH33" i="4"/>
  <c r="AH34" i="4"/>
  <c r="AH35" i="4"/>
  <c r="AH36" i="4"/>
  <c r="AH37" i="4"/>
  <c r="AH38" i="4"/>
  <c r="AH39" i="4"/>
  <c r="AH40" i="4"/>
  <c r="AH41" i="4"/>
  <c r="AH42" i="4"/>
  <c r="AH43" i="4"/>
  <c r="AH44" i="4"/>
  <c r="AH45" i="4"/>
  <c r="AH46" i="4"/>
  <c r="AH47" i="4"/>
  <c r="AH48" i="4"/>
  <c r="AH49" i="4"/>
  <c r="AH50" i="4"/>
  <c r="AH51" i="4"/>
  <c r="AH52" i="4"/>
  <c r="AH53" i="4"/>
  <c r="AH54" i="4"/>
  <c r="AH55" i="4"/>
  <c r="AH56" i="4"/>
  <c r="AH57" i="4"/>
  <c r="AH58" i="4"/>
  <c r="AH59" i="4"/>
  <c r="AH60" i="4"/>
  <c r="AH61" i="4"/>
  <c r="AH62" i="4"/>
  <c r="AH63" i="4"/>
  <c r="AH64" i="4"/>
  <c r="AH65" i="4"/>
  <c r="AH66" i="4"/>
  <c r="AH67" i="4"/>
  <c r="AH68" i="4"/>
  <c r="AH69" i="4"/>
  <c r="AH70" i="4"/>
  <c r="AH71" i="4"/>
  <c r="AH72" i="4"/>
  <c r="AH73" i="4"/>
  <c r="AH74" i="4"/>
  <c r="AH75" i="4"/>
  <c r="AH76" i="4"/>
  <c r="AH77" i="4"/>
  <c r="AH78" i="4"/>
  <c r="AH79" i="4"/>
  <c r="AH80" i="4"/>
  <c r="AH81" i="4"/>
  <c r="AH82" i="4"/>
  <c r="AH83" i="4"/>
  <c r="AH84" i="4"/>
  <c r="AH85" i="4"/>
  <c r="AH86" i="4"/>
  <c r="AH87" i="4"/>
  <c r="AH88" i="4"/>
  <c r="AH89" i="4"/>
  <c r="AH90" i="4"/>
  <c r="AH91" i="4"/>
  <c r="AH92" i="4"/>
  <c r="AH93" i="4"/>
  <c r="AH94" i="4"/>
  <c r="AH95" i="4"/>
  <c r="AH96" i="4"/>
  <c r="AH97" i="4"/>
  <c r="AH98" i="4"/>
  <c r="AH99" i="4"/>
  <c r="AH100" i="4"/>
  <c r="AH101" i="4"/>
  <c r="AH102" i="4"/>
  <c r="AH103" i="4"/>
  <c r="AH104" i="4"/>
  <c r="AH105" i="4"/>
  <c r="AH106" i="4"/>
  <c r="AH107" i="4"/>
  <c r="AH108" i="4"/>
  <c r="AH109" i="4"/>
  <c r="AF11" i="4"/>
  <c r="AF12" i="4"/>
  <c r="AF13" i="4"/>
  <c r="AF14" i="4"/>
  <c r="AF15" i="4"/>
  <c r="AF16" i="4"/>
  <c r="AF17" i="4"/>
  <c r="AF18" i="4"/>
  <c r="AF19" i="4"/>
  <c r="AF20" i="4"/>
  <c r="AF21" i="4"/>
  <c r="AF22" i="4"/>
  <c r="AF23" i="4"/>
  <c r="AF24" i="4"/>
  <c r="AF25" i="4"/>
  <c r="AF26" i="4"/>
  <c r="AF27" i="4"/>
  <c r="AF28" i="4"/>
  <c r="AF29" i="4"/>
  <c r="AF30" i="4"/>
  <c r="AF31" i="4"/>
  <c r="AF32" i="4"/>
  <c r="AF33" i="4"/>
  <c r="AF34" i="4"/>
  <c r="AF35" i="4"/>
  <c r="AF36" i="4"/>
  <c r="AF37" i="4"/>
  <c r="AF38" i="4"/>
  <c r="AF39" i="4"/>
  <c r="AF40" i="4"/>
  <c r="AF41" i="4"/>
  <c r="AF42" i="4"/>
  <c r="AF43" i="4"/>
  <c r="AF44" i="4"/>
  <c r="AF45" i="4"/>
  <c r="AF46" i="4"/>
  <c r="AF47" i="4"/>
  <c r="AF48" i="4"/>
  <c r="AF49" i="4"/>
  <c r="AF50" i="4"/>
  <c r="AF51" i="4"/>
  <c r="AF52" i="4"/>
  <c r="AF53" i="4"/>
  <c r="AF54" i="4"/>
  <c r="AF55" i="4"/>
  <c r="AF56" i="4"/>
  <c r="AF57" i="4"/>
  <c r="AF58" i="4"/>
  <c r="AF59" i="4"/>
  <c r="AF60" i="4"/>
  <c r="AF61" i="4"/>
  <c r="AF62" i="4"/>
  <c r="AF63" i="4"/>
  <c r="AF64" i="4"/>
  <c r="AF65" i="4"/>
  <c r="AF66" i="4"/>
  <c r="AF67" i="4"/>
  <c r="AF68" i="4"/>
  <c r="AF69" i="4"/>
  <c r="AF70" i="4"/>
  <c r="AF71" i="4"/>
  <c r="AF72" i="4"/>
  <c r="AF73" i="4"/>
  <c r="AF74" i="4"/>
  <c r="AF75" i="4"/>
  <c r="AF76" i="4"/>
  <c r="AF77" i="4"/>
  <c r="AF78" i="4"/>
  <c r="AF79" i="4"/>
  <c r="AF80" i="4"/>
  <c r="AF81" i="4"/>
  <c r="AF82" i="4"/>
  <c r="AF83" i="4"/>
  <c r="AF84" i="4"/>
  <c r="AF85" i="4"/>
  <c r="AF86" i="4"/>
  <c r="AF87" i="4"/>
  <c r="AF88" i="4"/>
  <c r="AF89" i="4"/>
  <c r="AF90" i="4"/>
  <c r="AF91" i="4"/>
  <c r="AF92" i="4"/>
  <c r="AF93" i="4"/>
  <c r="AF94" i="4"/>
  <c r="AF95" i="4"/>
  <c r="AF96" i="4"/>
  <c r="AF97" i="4"/>
  <c r="AF98" i="4"/>
  <c r="AF99" i="4"/>
  <c r="AF100" i="4"/>
  <c r="AF101" i="4"/>
  <c r="AF102" i="4"/>
  <c r="AF103" i="4"/>
  <c r="AF104" i="4"/>
  <c r="AF105" i="4"/>
  <c r="AF106" i="4"/>
  <c r="AF107" i="4"/>
  <c r="AF108" i="4"/>
  <c r="AF109" i="4"/>
  <c r="AD11" i="4"/>
  <c r="AD12" i="4"/>
  <c r="AD13" i="4"/>
  <c r="AD14" i="4"/>
  <c r="AD15" i="4"/>
  <c r="AD16" i="4"/>
  <c r="AD17" i="4"/>
  <c r="AD18" i="4"/>
  <c r="AD19" i="4"/>
  <c r="AD20" i="4"/>
  <c r="AD21" i="4"/>
  <c r="AD22" i="4"/>
  <c r="AD23" i="4"/>
  <c r="AD24" i="4"/>
  <c r="AD25" i="4"/>
  <c r="AD26" i="4"/>
  <c r="AD27" i="4"/>
  <c r="AD28" i="4"/>
  <c r="AD29" i="4"/>
  <c r="AD30" i="4"/>
  <c r="AD31" i="4"/>
  <c r="AD32" i="4"/>
  <c r="AD33" i="4"/>
  <c r="AD34" i="4"/>
  <c r="AD35" i="4"/>
  <c r="AD36" i="4"/>
  <c r="AD37" i="4"/>
  <c r="AD38" i="4"/>
  <c r="AD39" i="4"/>
  <c r="AD40" i="4"/>
  <c r="AD41" i="4"/>
  <c r="AD42" i="4"/>
  <c r="AD43" i="4"/>
  <c r="AD44" i="4"/>
  <c r="AD45" i="4"/>
  <c r="AD46" i="4"/>
  <c r="AD47" i="4"/>
  <c r="AD48" i="4"/>
  <c r="AD49" i="4"/>
  <c r="AD50" i="4"/>
  <c r="AD51" i="4"/>
  <c r="AD52" i="4"/>
  <c r="AD53" i="4"/>
  <c r="AD54" i="4"/>
  <c r="AD55" i="4"/>
  <c r="AD56" i="4"/>
  <c r="AD57" i="4"/>
  <c r="AD58" i="4"/>
  <c r="AD59" i="4"/>
  <c r="AD60" i="4"/>
  <c r="AD61" i="4"/>
  <c r="AD62" i="4"/>
  <c r="AD63" i="4"/>
  <c r="AD64" i="4"/>
  <c r="AD65" i="4"/>
  <c r="AD66" i="4"/>
  <c r="AD67" i="4"/>
  <c r="AD68" i="4"/>
  <c r="AD69" i="4"/>
  <c r="AD70" i="4"/>
  <c r="AD71" i="4"/>
  <c r="AD72" i="4"/>
  <c r="AD73" i="4"/>
  <c r="AD74" i="4"/>
  <c r="AD75" i="4"/>
  <c r="AD76" i="4"/>
  <c r="AD77" i="4"/>
  <c r="AD78" i="4"/>
  <c r="AD79" i="4"/>
  <c r="AD80" i="4"/>
  <c r="AD81" i="4"/>
  <c r="AD82" i="4"/>
  <c r="AD83" i="4"/>
  <c r="AD84" i="4"/>
  <c r="AD85" i="4"/>
  <c r="AD86" i="4"/>
  <c r="AD87" i="4"/>
  <c r="AD88" i="4"/>
  <c r="AD89" i="4"/>
  <c r="AD90" i="4"/>
  <c r="AD91" i="4"/>
  <c r="AD92" i="4"/>
  <c r="AD93" i="4"/>
  <c r="AD94" i="4"/>
  <c r="AD95" i="4"/>
  <c r="AD96" i="4"/>
  <c r="AD97" i="4"/>
  <c r="AD98" i="4"/>
  <c r="AD99" i="4"/>
  <c r="AD100" i="4"/>
  <c r="AD101" i="4"/>
  <c r="AD102" i="4"/>
  <c r="AD103" i="4"/>
  <c r="AD104" i="4"/>
  <c r="AD105" i="4"/>
  <c r="AD106" i="4"/>
  <c r="AD107" i="4"/>
  <c r="AD108" i="4"/>
  <c r="AD109" i="4"/>
  <c r="AB11" i="4"/>
  <c r="AB12" i="4"/>
  <c r="AB13" i="4"/>
  <c r="AB14" i="4"/>
  <c r="AB15" i="4"/>
  <c r="AB16" i="4"/>
  <c r="AB17" i="4"/>
  <c r="AB18" i="4"/>
  <c r="AB19" i="4"/>
  <c r="AB20" i="4"/>
  <c r="AB21" i="4"/>
  <c r="AB22" i="4"/>
  <c r="AB23" i="4"/>
  <c r="AB24" i="4"/>
  <c r="AB25" i="4"/>
  <c r="AB26" i="4"/>
  <c r="AB27" i="4"/>
  <c r="AB28" i="4"/>
  <c r="AB29" i="4"/>
  <c r="AB30" i="4"/>
  <c r="AB31" i="4"/>
  <c r="AB32" i="4"/>
  <c r="AB33" i="4"/>
  <c r="AB34" i="4"/>
  <c r="AB35" i="4"/>
  <c r="AB36" i="4"/>
  <c r="AB37" i="4"/>
  <c r="AB38" i="4"/>
  <c r="AB39" i="4"/>
  <c r="AB40" i="4"/>
  <c r="AB41" i="4"/>
  <c r="AB42" i="4"/>
  <c r="AB43" i="4"/>
  <c r="AB44" i="4"/>
  <c r="AB45" i="4"/>
  <c r="AB46" i="4"/>
  <c r="AB47" i="4"/>
  <c r="AB48" i="4"/>
  <c r="AB49" i="4"/>
  <c r="AB50" i="4"/>
  <c r="AB51" i="4"/>
  <c r="AB52" i="4"/>
  <c r="AB53" i="4"/>
  <c r="AB54" i="4"/>
  <c r="AB55" i="4"/>
  <c r="AB56" i="4"/>
  <c r="AB57" i="4"/>
  <c r="AB58" i="4"/>
  <c r="AB59" i="4"/>
  <c r="AB60" i="4"/>
  <c r="AB61" i="4"/>
  <c r="AB62" i="4"/>
  <c r="AB63" i="4"/>
  <c r="AB64" i="4"/>
  <c r="AB65" i="4"/>
  <c r="AB66" i="4"/>
  <c r="AB67" i="4"/>
  <c r="AB68" i="4"/>
  <c r="AB69" i="4"/>
  <c r="AB70" i="4"/>
  <c r="AB71" i="4"/>
  <c r="AB72" i="4"/>
  <c r="AB73" i="4"/>
  <c r="AB74" i="4"/>
  <c r="AB75" i="4"/>
  <c r="AB76" i="4"/>
  <c r="AB77" i="4"/>
  <c r="AB78" i="4"/>
  <c r="AB79" i="4"/>
  <c r="AB80" i="4"/>
  <c r="AB81" i="4"/>
  <c r="AB82" i="4"/>
  <c r="AB83" i="4"/>
  <c r="AB84" i="4"/>
  <c r="AB85" i="4"/>
  <c r="AB86" i="4"/>
  <c r="AB87" i="4"/>
  <c r="AB88" i="4"/>
  <c r="AB89" i="4"/>
  <c r="AB90" i="4"/>
  <c r="AB91" i="4"/>
  <c r="AB92" i="4"/>
  <c r="AB93" i="4"/>
  <c r="AB94" i="4"/>
  <c r="AB95" i="4"/>
  <c r="AB96" i="4"/>
  <c r="AB97" i="4"/>
  <c r="AB98" i="4"/>
  <c r="AB99" i="4"/>
  <c r="AB100" i="4"/>
  <c r="AB101" i="4"/>
  <c r="AB102" i="4"/>
  <c r="AB103" i="4"/>
  <c r="AB104" i="4"/>
  <c r="AB105" i="4"/>
  <c r="AB106" i="4"/>
  <c r="AB107" i="4"/>
  <c r="AB108" i="4"/>
  <c r="AB109" i="4"/>
  <c r="Z11" i="4"/>
  <c r="AK11" i="4" s="1"/>
  <c r="P8" i="3" s="1"/>
  <c r="Z12" i="4"/>
  <c r="AK12" i="4" s="1"/>
  <c r="Z13" i="4"/>
  <c r="AK13" i="4" s="1"/>
  <c r="Z14" i="4"/>
  <c r="AK14" i="4" s="1"/>
  <c r="Z15" i="4"/>
  <c r="AK15" i="4" s="1"/>
  <c r="Z16" i="4"/>
  <c r="AK16" i="4" s="1"/>
  <c r="Z17" i="4"/>
  <c r="AK17" i="4" s="1"/>
  <c r="Z18" i="4"/>
  <c r="AK18" i="4" s="1"/>
  <c r="Z19" i="4"/>
  <c r="AK19" i="4" s="1"/>
  <c r="Z20" i="4"/>
  <c r="AK20" i="4" s="1"/>
  <c r="Z21" i="4"/>
  <c r="AK21" i="4" s="1"/>
  <c r="Z22" i="4"/>
  <c r="AK22" i="4" s="1"/>
  <c r="Z23" i="4"/>
  <c r="AK23" i="4" s="1"/>
  <c r="Z24" i="4"/>
  <c r="AK24" i="4" s="1"/>
  <c r="Z25" i="4"/>
  <c r="AK25" i="4" s="1"/>
  <c r="Z26" i="4"/>
  <c r="AK26" i="4" s="1"/>
  <c r="Z27" i="4"/>
  <c r="AK27" i="4" s="1"/>
  <c r="Z28" i="4"/>
  <c r="AK28" i="4" s="1"/>
  <c r="Z29" i="4"/>
  <c r="AK29" i="4" s="1"/>
  <c r="Z30" i="4"/>
  <c r="AK30" i="4" s="1"/>
  <c r="Z31" i="4"/>
  <c r="AK31" i="4" s="1"/>
  <c r="Z32" i="4"/>
  <c r="AK32" i="4" s="1"/>
  <c r="Z33" i="4"/>
  <c r="AK33" i="4" s="1"/>
  <c r="Z34" i="4"/>
  <c r="AK34" i="4" s="1"/>
  <c r="Z35" i="4"/>
  <c r="AK35" i="4" s="1"/>
  <c r="Z36" i="4"/>
  <c r="AK36" i="4" s="1"/>
  <c r="Z37" i="4"/>
  <c r="AK37" i="4" s="1"/>
  <c r="Z38" i="4"/>
  <c r="AK38" i="4" s="1"/>
  <c r="Z39" i="4"/>
  <c r="AK39" i="4" s="1"/>
  <c r="Z40" i="4"/>
  <c r="AK40" i="4" s="1"/>
  <c r="Z41" i="4"/>
  <c r="AK41" i="4" s="1"/>
  <c r="Z42" i="4"/>
  <c r="AK42" i="4" s="1"/>
  <c r="Z43" i="4"/>
  <c r="AK43" i="4" s="1"/>
  <c r="Z44" i="4"/>
  <c r="AK44" i="4" s="1"/>
  <c r="Z45" i="4"/>
  <c r="AK45" i="4" s="1"/>
  <c r="Z46" i="4"/>
  <c r="AK46" i="4" s="1"/>
  <c r="Z47" i="4"/>
  <c r="AK47" i="4" s="1"/>
  <c r="Z48" i="4"/>
  <c r="AK48" i="4" s="1"/>
  <c r="Z49" i="4"/>
  <c r="AK49" i="4" s="1"/>
  <c r="Z50" i="4"/>
  <c r="AK50" i="4" s="1"/>
  <c r="Z51" i="4"/>
  <c r="AK51" i="4" s="1"/>
  <c r="Z52" i="4"/>
  <c r="AK52" i="4" s="1"/>
  <c r="Z53" i="4"/>
  <c r="AK53" i="4" s="1"/>
  <c r="Z54" i="4"/>
  <c r="AK54" i="4" s="1"/>
  <c r="Z55" i="4"/>
  <c r="AK55" i="4" s="1"/>
  <c r="Z56" i="4"/>
  <c r="AK56" i="4" s="1"/>
  <c r="Z57" i="4"/>
  <c r="AK57" i="4" s="1"/>
  <c r="Z58" i="4"/>
  <c r="AK58" i="4" s="1"/>
  <c r="Z59" i="4"/>
  <c r="AK59" i="4" s="1"/>
  <c r="Z60" i="4"/>
  <c r="AK60" i="4" s="1"/>
  <c r="Z61" i="4"/>
  <c r="AK61" i="4" s="1"/>
  <c r="Z62" i="4"/>
  <c r="AK62" i="4" s="1"/>
  <c r="Z63" i="4"/>
  <c r="AK63" i="4" s="1"/>
  <c r="Z64" i="4"/>
  <c r="AK64" i="4" s="1"/>
  <c r="Z65" i="4"/>
  <c r="AK65" i="4" s="1"/>
  <c r="Z66" i="4"/>
  <c r="AK66" i="4" s="1"/>
  <c r="Z67" i="4"/>
  <c r="AK67" i="4" s="1"/>
  <c r="Z68" i="4"/>
  <c r="AK68" i="4" s="1"/>
  <c r="Z69" i="4"/>
  <c r="AK69" i="4" s="1"/>
  <c r="Z70" i="4"/>
  <c r="AK70" i="4" s="1"/>
  <c r="Z71" i="4"/>
  <c r="AK71" i="4" s="1"/>
  <c r="Z72" i="4"/>
  <c r="AK72" i="4" s="1"/>
  <c r="Z73" i="4"/>
  <c r="AK73" i="4" s="1"/>
  <c r="Z74" i="4"/>
  <c r="AK74" i="4" s="1"/>
  <c r="Z75" i="4"/>
  <c r="AK75" i="4" s="1"/>
  <c r="Z76" i="4"/>
  <c r="AK76" i="4" s="1"/>
  <c r="Z77" i="4"/>
  <c r="AK77" i="4" s="1"/>
  <c r="Z78" i="4"/>
  <c r="AK78" i="4" s="1"/>
  <c r="Z79" i="4"/>
  <c r="AK79" i="4" s="1"/>
  <c r="Z80" i="4"/>
  <c r="AK80" i="4" s="1"/>
  <c r="Z81" i="4"/>
  <c r="AK81" i="4" s="1"/>
  <c r="Z82" i="4"/>
  <c r="AK82" i="4" s="1"/>
  <c r="Z83" i="4"/>
  <c r="AK83" i="4" s="1"/>
  <c r="Z84" i="4"/>
  <c r="AK84" i="4" s="1"/>
  <c r="Z85" i="4"/>
  <c r="AK85" i="4" s="1"/>
  <c r="Z86" i="4"/>
  <c r="AK86" i="4" s="1"/>
  <c r="Z87" i="4"/>
  <c r="AK87" i="4" s="1"/>
  <c r="Z88" i="4"/>
  <c r="AK88" i="4" s="1"/>
  <c r="Z89" i="4"/>
  <c r="AK89" i="4" s="1"/>
  <c r="Z90" i="4"/>
  <c r="AK90" i="4" s="1"/>
  <c r="Z91" i="4"/>
  <c r="AK91" i="4" s="1"/>
  <c r="Z92" i="4"/>
  <c r="AK92" i="4" s="1"/>
  <c r="Z93" i="4"/>
  <c r="AK93" i="4" s="1"/>
  <c r="Z94" i="4"/>
  <c r="AK94" i="4" s="1"/>
  <c r="Z95" i="4"/>
  <c r="AK95" i="4" s="1"/>
  <c r="Z96" i="4"/>
  <c r="AK96" i="4" s="1"/>
  <c r="Z97" i="4"/>
  <c r="AK97" i="4" s="1"/>
  <c r="Z98" i="4"/>
  <c r="AK98" i="4" s="1"/>
  <c r="Z99" i="4"/>
  <c r="AK99" i="4" s="1"/>
  <c r="Z100" i="4"/>
  <c r="AK100" i="4" s="1"/>
  <c r="Z101" i="4"/>
  <c r="AK101" i="4" s="1"/>
  <c r="Z102" i="4"/>
  <c r="AK102" i="4" s="1"/>
  <c r="Z103" i="4"/>
  <c r="AK103" i="4" s="1"/>
  <c r="Z104" i="4"/>
  <c r="AK104" i="4" s="1"/>
  <c r="Z105" i="4"/>
  <c r="AK105" i="4" s="1"/>
  <c r="Z106" i="4"/>
  <c r="AK106" i="4" s="1"/>
  <c r="Z107" i="4"/>
  <c r="AK107" i="4" s="1"/>
  <c r="Z108" i="4"/>
  <c r="AK108" i="4" s="1"/>
  <c r="Z109" i="4"/>
  <c r="AK109" i="4" s="1"/>
  <c r="W11" i="4"/>
  <c r="W12" i="4"/>
  <c r="W13" i="4"/>
  <c r="W14" i="4"/>
  <c r="W15" i="4"/>
  <c r="W16" i="4"/>
  <c r="W17" i="4"/>
  <c r="W18" i="4"/>
  <c r="W19" i="4"/>
  <c r="W20" i="4"/>
  <c r="W21" i="4"/>
  <c r="W22" i="4"/>
  <c r="W23" i="4"/>
  <c r="W24" i="4"/>
  <c r="W25" i="4"/>
  <c r="W26" i="4"/>
  <c r="W27" i="4"/>
  <c r="W28" i="4"/>
  <c r="W29" i="4"/>
  <c r="W30" i="4"/>
  <c r="W31" i="4"/>
  <c r="W32" i="4"/>
  <c r="W33" i="4"/>
  <c r="W34" i="4"/>
  <c r="W35" i="4"/>
  <c r="W36" i="4"/>
  <c r="W37" i="4"/>
  <c r="W38" i="4"/>
  <c r="W39" i="4"/>
  <c r="W40" i="4"/>
  <c r="W41" i="4"/>
  <c r="W42" i="4"/>
  <c r="W43" i="4"/>
  <c r="W44" i="4"/>
  <c r="W45" i="4"/>
  <c r="W46" i="4"/>
  <c r="W47" i="4"/>
  <c r="W48" i="4"/>
  <c r="W49" i="4"/>
  <c r="W50" i="4"/>
  <c r="W51" i="4"/>
  <c r="W52" i="4"/>
  <c r="W53" i="4"/>
  <c r="W54" i="4"/>
  <c r="W55" i="4"/>
  <c r="W56" i="4"/>
  <c r="W57" i="4"/>
  <c r="W58" i="4"/>
  <c r="W59" i="4"/>
  <c r="W60" i="4"/>
  <c r="W61" i="4"/>
  <c r="W62" i="4"/>
  <c r="W63" i="4"/>
  <c r="W64" i="4"/>
  <c r="W65" i="4"/>
  <c r="W66" i="4"/>
  <c r="W67" i="4"/>
  <c r="W68" i="4"/>
  <c r="W69" i="4"/>
  <c r="W70" i="4"/>
  <c r="W71" i="4"/>
  <c r="W72" i="4"/>
  <c r="W73" i="4"/>
  <c r="W74" i="4"/>
  <c r="W75" i="4"/>
  <c r="W76" i="4"/>
  <c r="W77" i="4"/>
  <c r="W78" i="4"/>
  <c r="W79" i="4"/>
  <c r="W80" i="4"/>
  <c r="W81" i="4"/>
  <c r="W82" i="4"/>
  <c r="W83" i="4"/>
  <c r="W84" i="4"/>
  <c r="W85" i="4"/>
  <c r="W86" i="4"/>
  <c r="W87" i="4"/>
  <c r="W88" i="4"/>
  <c r="W89" i="4"/>
  <c r="W90" i="4"/>
  <c r="W91" i="4"/>
  <c r="W92" i="4"/>
  <c r="W93" i="4"/>
  <c r="W94" i="4"/>
  <c r="W95" i="4"/>
  <c r="W96" i="4"/>
  <c r="W97" i="4"/>
  <c r="W98" i="4"/>
  <c r="W99" i="4"/>
  <c r="W100" i="4"/>
  <c r="W101" i="4"/>
  <c r="W102" i="4"/>
  <c r="W103" i="4"/>
  <c r="W104" i="4"/>
  <c r="W105" i="4"/>
  <c r="W106" i="4"/>
  <c r="W107" i="4"/>
  <c r="W108" i="4"/>
  <c r="W109" i="4"/>
  <c r="U11" i="4"/>
  <c r="U12" i="4"/>
  <c r="U13" i="4"/>
  <c r="U14" i="4"/>
  <c r="U15" i="4"/>
  <c r="U16" i="4"/>
  <c r="U17" i="4"/>
  <c r="U18" i="4"/>
  <c r="U19" i="4"/>
  <c r="U20" i="4"/>
  <c r="U21" i="4"/>
  <c r="U22" i="4"/>
  <c r="U23" i="4"/>
  <c r="U24" i="4"/>
  <c r="U25" i="4"/>
  <c r="U26" i="4"/>
  <c r="U27" i="4"/>
  <c r="U28" i="4"/>
  <c r="U29" i="4"/>
  <c r="U30" i="4"/>
  <c r="U31" i="4"/>
  <c r="U32" i="4"/>
  <c r="U33" i="4"/>
  <c r="U34" i="4"/>
  <c r="U35" i="4"/>
  <c r="U36" i="4"/>
  <c r="U37" i="4"/>
  <c r="U38" i="4"/>
  <c r="U39" i="4"/>
  <c r="U40" i="4"/>
  <c r="U41" i="4"/>
  <c r="U42" i="4"/>
  <c r="U43" i="4"/>
  <c r="U44" i="4"/>
  <c r="U45" i="4"/>
  <c r="U46" i="4"/>
  <c r="U47" i="4"/>
  <c r="U48" i="4"/>
  <c r="U49" i="4"/>
  <c r="U50" i="4"/>
  <c r="U51" i="4"/>
  <c r="U52" i="4"/>
  <c r="U53" i="4"/>
  <c r="U54" i="4"/>
  <c r="U55" i="4"/>
  <c r="U56" i="4"/>
  <c r="U57" i="4"/>
  <c r="U58" i="4"/>
  <c r="U59" i="4"/>
  <c r="U60" i="4"/>
  <c r="U61" i="4"/>
  <c r="U62" i="4"/>
  <c r="U63" i="4"/>
  <c r="U64" i="4"/>
  <c r="U65" i="4"/>
  <c r="U66" i="4"/>
  <c r="U67" i="4"/>
  <c r="U68" i="4"/>
  <c r="U69" i="4"/>
  <c r="U70" i="4"/>
  <c r="U71" i="4"/>
  <c r="U72" i="4"/>
  <c r="U73" i="4"/>
  <c r="U74" i="4"/>
  <c r="U75" i="4"/>
  <c r="U76" i="4"/>
  <c r="U77" i="4"/>
  <c r="U78" i="4"/>
  <c r="U79" i="4"/>
  <c r="U80" i="4"/>
  <c r="U81" i="4"/>
  <c r="U82" i="4"/>
  <c r="U83" i="4"/>
  <c r="U84" i="4"/>
  <c r="U85" i="4"/>
  <c r="U86" i="4"/>
  <c r="U87" i="4"/>
  <c r="U88" i="4"/>
  <c r="U89" i="4"/>
  <c r="U90" i="4"/>
  <c r="U91" i="4"/>
  <c r="U92" i="4"/>
  <c r="U93" i="4"/>
  <c r="U94" i="4"/>
  <c r="U95" i="4"/>
  <c r="U96" i="4"/>
  <c r="U97" i="4"/>
  <c r="U98" i="4"/>
  <c r="U99" i="4"/>
  <c r="U100" i="4"/>
  <c r="U101" i="4"/>
  <c r="U102" i="4"/>
  <c r="U103" i="4"/>
  <c r="U104" i="4"/>
  <c r="U105" i="4"/>
  <c r="U106" i="4"/>
  <c r="U107" i="4"/>
  <c r="U108" i="4"/>
  <c r="U109" i="4"/>
  <c r="S11" i="4"/>
  <c r="S12" i="4"/>
  <c r="S13" i="4"/>
  <c r="S14" i="4"/>
  <c r="S15" i="4"/>
  <c r="S16" i="4"/>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48" i="4"/>
  <c r="S49" i="4"/>
  <c r="S50" i="4"/>
  <c r="S51" i="4"/>
  <c r="S52" i="4"/>
  <c r="S53" i="4"/>
  <c r="S54" i="4"/>
  <c r="S55" i="4"/>
  <c r="S56" i="4"/>
  <c r="S57" i="4"/>
  <c r="S58" i="4"/>
  <c r="S59" i="4"/>
  <c r="S60" i="4"/>
  <c r="S61" i="4"/>
  <c r="S62" i="4"/>
  <c r="S63" i="4"/>
  <c r="S64" i="4"/>
  <c r="S65" i="4"/>
  <c r="S66" i="4"/>
  <c r="S67" i="4"/>
  <c r="S68" i="4"/>
  <c r="S69" i="4"/>
  <c r="S70" i="4"/>
  <c r="S71" i="4"/>
  <c r="S72" i="4"/>
  <c r="S73" i="4"/>
  <c r="S74" i="4"/>
  <c r="S75" i="4"/>
  <c r="S76" i="4"/>
  <c r="S77" i="4"/>
  <c r="S78" i="4"/>
  <c r="S79" i="4"/>
  <c r="S80" i="4"/>
  <c r="S81" i="4"/>
  <c r="S82" i="4"/>
  <c r="S83" i="4"/>
  <c r="S84" i="4"/>
  <c r="S85" i="4"/>
  <c r="S86" i="4"/>
  <c r="S87" i="4"/>
  <c r="S88" i="4"/>
  <c r="S89" i="4"/>
  <c r="S90" i="4"/>
  <c r="S91" i="4"/>
  <c r="S92" i="4"/>
  <c r="S93" i="4"/>
  <c r="S94" i="4"/>
  <c r="S95" i="4"/>
  <c r="S96" i="4"/>
  <c r="S97" i="4"/>
  <c r="S98" i="4"/>
  <c r="S99" i="4"/>
  <c r="S100" i="4"/>
  <c r="S101" i="4"/>
  <c r="S102" i="4"/>
  <c r="S103" i="4"/>
  <c r="S104" i="4"/>
  <c r="S105" i="4"/>
  <c r="S106" i="4"/>
  <c r="S107" i="4"/>
  <c r="S108" i="4"/>
  <c r="S109" i="4"/>
  <c r="Q11" i="4"/>
  <c r="Q12" i="4"/>
  <c r="Q13" i="4"/>
  <c r="Q14" i="4"/>
  <c r="Q15" i="4"/>
  <c r="Q16" i="4"/>
  <c r="Q17" i="4"/>
  <c r="Q18" i="4"/>
  <c r="Q19" i="4"/>
  <c r="Q20" i="4"/>
  <c r="Q21" i="4"/>
  <c r="Q22" i="4"/>
  <c r="Q23" i="4"/>
  <c r="Q24" i="4"/>
  <c r="Q25" i="4"/>
  <c r="Q26" i="4"/>
  <c r="Q27" i="4"/>
  <c r="Q28" i="4"/>
  <c r="Q29" i="4"/>
  <c r="Q30" i="4"/>
  <c r="Q31" i="4"/>
  <c r="Q32" i="4"/>
  <c r="Q33" i="4"/>
  <c r="Q34" i="4"/>
  <c r="Q35" i="4"/>
  <c r="Q36" i="4"/>
  <c r="Q37" i="4"/>
  <c r="Q38" i="4"/>
  <c r="Q39" i="4"/>
  <c r="Q40" i="4"/>
  <c r="Q41" i="4"/>
  <c r="Q42" i="4"/>
  <c r="Q43" i="4"/>
  <c r="Q44" i="4"/>
  <c r="Q45" i="4"/>
  <c r="Q46" i="4"/>
  <c r="Q47" i="4"/>
  <c r="Q48" i="4"/>
  <c r="Q49" i="4"/>
  <c r="Q50" i="4"/>
  <c r="Q51" i="4"/>
  <c r="Q52" i="4"/>
  <c r="Q53" i="4"/>
  <c r="Q54" i="4"/>
  <c r="Q55" i="4"/>
  <c r="Q56" i="4"/>
  <c r="Q57" i="4"/>
  <c r="Q58" i="4"/>
  <c r="Q59" i="4"/>
  <c r="Q60" i="4"/>
  <c r="Q61" i="4"/>
  <c r="Q62" i="4"/>
  <c r="Q63" i="4"/>
  <c r="Q64" i="4"/>
  <c r="Q65" i="4"/>
  <c r="Q66" i="4"/>
  <c r="Q67" i="4"/>
  <c r="Q68" i="4"/>
  <c r="Q69" i="4"/>
  <c r="Q70" i="4"/>
  <c r="Q71" i="4"/>
  <c r="Q72" i="4"/>
  <c r="Q73" i="4"/>
  <c r="Q74" i="4"/>
  <c r="Q75" i="4"/>
  <c r="Q76" i="4"/>
  <c r="Q77" i="4"/>
  <c r="Q78" i="4"/>
  <c r="Q79" i="4"/>
  <c r="Q80" i="4"/>
  <c r="Q81" i="4"/>
  <c r="Q82" i="4"/>
  <c r="Q83" i="4"/>
  <c r="Q84" i="4"/>
  <c r="Q85" i="4"/>
  <c r="Q86" i="4"/>
  <c r="Q87" i="4"/>
  <c r="Q88" i="4"/>
  <c r="Q89" i="4"/>
  <c r="Q90" i="4"/>
  <c r="Q91" i="4"/>
  <c r="Q92" i="4"/>
  <c r="Q93" i="4"/>
  <c r="Q94" i="4"/>
  <c r="Q95" i="4"/>
  <c r="Q96" i="4"/>
  <c r="Q97" i="4"/>
  <c r="Q98" i="4"/>
  <c r="Q99" i="4"/>
  <c r="Q100" i="4"/>
  <c r="Q101" i="4"/>
  <c r="Q102" i="4"/>
  <c r="Q103" i="4"/>
  <c r="Q104" i="4"/>
  <c r="Q105" i="4"/>
  <c r="Q106" i="4"/>
  <c r="Q107" i="4"/>
  <c r="Q108" i="4"/>
  <c r="Q109" i="4"/>
  <c r="O11" i="4"/>
  <c r="O12" i="4"/>
  <c r="O13" i="4"/>
  <c r="O14" i="4"/>
  <c r="O15" i="4"/>
  <c r="O16" i="4"/>
  <c r="O17" i="4"/>
  <c r="O18" i="4"/>
  <c r="O19" i="4"/>
  <c r="O20" i="4"/>
  <c r="O21" i="4"/>
  <c r="O22" i="4"/>
  <c r="O23" i="4"/>
  <c r="O24" i="4"/>
  <c r="O25" i="4"/>
  <c r="O26" i="4"/>
  <c r="O27" i="4"/>
  <c r="O28" i="4"/>
  <c r="O29" i="4"/>
  <c r="O30" i="4"/>
  <c r="O31" i="4"/>
  <c r="O32" i="4"/>
  <c r="O33" i="4"/>
  <c r="O34" i="4"/>
  <c r="O35" i="4"/>
  <c r="O36" i="4"/>
  <c r="O37" i="4"/>
  <c r="O38" i="4"/>
  <c r="O39" i="4"/>
  <c r="O40" i="4"/>
  <c r="O41" i="4"/>
  <c r="O42" i="4"/>
  <c r="O43" i="4"/>
  <c r="O44" i="4"/>
  <c r="O45" i="4"/>
  <c r="O46" i="4"/>
  <c r="O47" i="4"/>
  <c r="O48" i="4"/>
  <c r="O49" i="4"/>
  <c r="O50" i="4"/>
  <c r="O51" i="4"/>
  <c r="O52" i="4"/>
  <c r="O53" i="4"/>
  <c r="O54" i="4"/>
  <c r="O55" i="4"/>
  <c r="O56" i="4"/>
  <c r="O57" i="4"/>
  <c r="O58" i="4"/>
  <c r="O59" i="4"/>
  <c r="O60" i="4"/>
  <c r="O61" i="4"/>
  <c r="O62" i="4"/>
  <c r="O63" i="4"/>
  <c r="O64" i="4"/>
  <c r="O65" i="4"/>
  <c r="O66" i="4"/>
  <c r="O67" i="4"/>
  <c r="O68" i="4"/>
  <c r="O69" i="4"/>
  <c r="O70" i="4"/>
  <c r="O71" i="4"/>
  <c r="O72" i="4"/>
  <c r="O73" i="4"/>
  <c r="O74" i="4"/>
  <c r="O75" i="4"/>
  <c r="O76" i="4"/>
  <c r="O77" i="4"/>
  <c r="O78" i="4"/>
  <c r="O79" i="4"/>
  <c r="O80" i="4"/>
  <c r="O81" i="4"/>
  <c r="O82" i="4"/>
  <c r="O83" i="4"/>
  <c r="O84" i="4"/>
  <c r="O85" i="4"/>
  <c r="O86" i="4"/>
  <c r="O87" i="4"/>
  <c r="O88" i="4"/>
  <c r="O89" i="4"/>
  <c r="O90" i="4"/>
  <c r="O91" i="4"/>
  <c r="O92" i="4"/>
  <c r="O93" i="4"/>
  <c r="O94" i="4"/>
  <c r="O95" i="4"/>
  <c r="O96" i="4"/>
  <c r="O97" i="4"/>
  <c r="O98" i="4"/>
  <c r="O99" i="4"/>
  <c r="O100" i="4"/>
  <c r="O101" i="4"/>
  <c r="O102" i="4"/>
  <c r="O103" i="4"/>
  <c r="O104" i="4"/>
  <c r="O105" i="4"/>
  <c r="O106" i="4"/>
  <c r="O107" i="4"/>
  <c r="O108" i="4"/>
  <c r="O109" i="4"/>
  <c r="M11" i="4"/>
  <c r="M12" i="4"/>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M70" i="4"/>
  <c r="M71" i="4"/>
  <c r="M72" i="4"/>
  <c r="M73" i="4"/>
  <c r="M74" i="4"/>
  <c r="M75" i="4"/>
  <c r="M76" i="4"/>
  <c r="M77" i="4"/>
  <c r="M78" i="4"/>
  <c r="M79" i="4"/>
  <c r="M80" i="4"/>
  <c r="M81" i="4"/>
  <c r="M82" i="4"/>
  <c r="M83" i="4"/>
  <c r="M84" i="4"/>
  <c r="M85" i="4"/>
  <c r="M86" i="4"/>
  <c r="M87" i="4"/>
  <c r="M88" i="4"/>
  <c r="M89" i="4"/>
  <c r="M90" i="4"/>
  <c r="M91" i="4"/>
  <c r="M92" i="4"/>
  <c r="M93" i="4"/>
  <c r="M94" i="4"/>
  <c r="M95" i="4"/>
  <c r="M96" i="4"/>
  <c r="M97" i="4"/>
  <c r="M98" i="4"/>
  <c r="M99" i="4"/>
  <c r="M100" i="4"/>
  <c r="M101" i="4"/>
  <c r="M102" i="4"/>
  <c r="M103" i="4"/>
  <c r="M104" i="4"/>
  <c r="M105" i="4"/>
  <c r="M106" i="4"/>
  <c r="M107" i="4"/>
  <c r="M108" i="4"/>
  <c r="M109"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C11" i="4"/>
  <c r="C12" i="4"/>
  <c r="C13" i="4"/>
  <c r="AJ13" i="4" s="1"/>
  <c r="C14" i="4"/>
  <c r="AJ14" i="4" s="1"/>
  <c r="C15" i="4"/>
  <c r="C16" i="4"/>
  <c r="C17" i="4"/>
  <c r="AJ17" i="4" s="1"/>
  <c r="C18" i="4"/>
  <c r="AJ18" i="4" s="1"/>
  <c r="C19" i="4"/>
  <c r="C20" i="4"/>
  <c r="C21" i="4"/>
  <c r="AJ21" i="4" s="1"/>
  <c r="C22" i="4"/>
  <c r="AJ22" i="4" s="1"/>
  <c r="C23" i="4"/>
  <c r="C24" i="4"/>
  <c r="C25" i="4"/>
  <c r="AJ25" i="4" s="1"/>
  <c r="C26" i="4"/>
  <c r="AJ26" i="4" s="1"/>
  <c r="C27" i="4"/>
  <c r="C28" i="4"/>
  <c r="C29" i="4"/>
  <c r="AJ29" i="4" s="1"/>
  <c r="C30" i="4"/>
  <c r="AJ30" i="4" s="1"/>
  <c r="C31" i="4"/>
  <c r="C32" i="4"/>
  <c r="C33" i="4"/>
  <c r="AJ33" i="4" s="1"/>
  <c r="C34" i="4"/>
  <c r="AJ34" i="4" s="1"/>
  <c r="C35" i="4"/>
  <c r="C36" i="4"/>
  <c r="C37" i="4"/>
  <c r="AJ37" i="4" s="1"/>
  <c r="C38" i="4"/>
  <c r="AJ38" i="4" s="1"/>
  <c r="C39" i="4"/>
  <c r="C40" i="4"/>
  <c r="C41" i="4"/>
  <c r="AJ41" i="4" s="1"/>
  <c r="C42" i="4"/>
  <c r="AJ42" i="4" s="1"/>
  <c r="C43" i="4"/>
  <c r="C44" i="4"/>
  <c r="C45" i="4"/>
  <c r="AJ45" i="4" s="1"/>
  <c r="C46" i="4"/>
  <c r="AJ46" i="4" s="1"/>
  <c r="C47" i="4"/>
  <c r="C48" i="4"/>
  <c r="C49" i="4"/>
  <c r="AJ49" i="4" s="1"/>
  <c r="C50" i="4"/>
  <c r="AJ50" i="4" s="1"/>
  <c r="C51" i="4"/>
  <c r="C52" i="4"/>
  <c r="C53" i="4"/>
  <c r="AJ53" i="4" s="1"/>
  <c r="C54" i="4"/>
  <c r="AJ54" i="4" s="1"/>
  <c r="C55" i="4"/>
  <c r="AJ55" i="4" s="1"/>
  <c r="C56" i="4"/>
  <c r="C57" i="4"/>
  <c r="AJ57" i="4" s="1"/>
  <c r="C58" i="4"/>
  <c r="AJ58" i="4" s="1"/>
  <c r="C59" i="4"/>
  <c r="AJ59" i="4" s="1"/>
  <c r="C60" i="4"/>
  <c r="C61" i="4"/>
  <c r="AJ61" i="4" s="1"/>
  <c r="C62" i="4"/>
  <c r="AJ62" i="4" s="1"/>
  <c r="C63" i="4"/>
  <c r="AJ63" i="4" s="1"/>
  <c r="C64" i="4"/>
  <c r="C65" i="4"/>
  <c r="AJ65" i="4" s="1"/>
  <c r="C66" i="4"/>
  <c r="AJ66" i="4" s="1"/>
  <c r="C67" i="4"/>
  <c r="AJ67" i="4" s="1"/>
  <c r="C68" i="4"/>
  <c r="C69" i="4"/>
  <c r="AJ69" i="4" s="1"/>
  <c r="C70" i="4"/>
  <c r="AJ70" i="4" s="1"/>
  <c r="C71" i="4"/>
  <c r="AJ71" i="4" s="1"/>
  <c r="C72" i="4"/>
  <c r="C73" i="4"/>
  <c r="AJ73" i="4" s="1"/>
  <c r="C74" i="4"/>
  <c r="AJ74" i="4" s="1"/>
  <c r="C75" i="4"/>
  <c r="AJ75" i="4" s="1"/>
  <c r="C76" i="4"/>
  <c r="C77" i="4"/>
  <c r="AJ77" i="4" s="1"/>
  <c r="C78" i="4"/>
  <c r="AJ78" i="4" s="1"/>
  <c r="C79" i="4"/>
  <c r="AJ79" i="4" s="1"/>
  <c r="C80" i="4"/>
  <c r="C81" i="4"/>
  <c r="AJ81" i="4" s="1"/>
  <c r="C82" i="4"/>
  <c r="AJ82" i="4" s="1"/>
  <c r="C83" i="4"/>
  <c r="AJ83" i="4" s="1"/>
  <c r="C84" i="4"/>
  <c r="C85" i="4"/>
  <c r="AJ85" i="4" s="1"/>
  <c r="C86" i="4"/>
  <c r="AJ86" i="4" s="1"/>
  <c r="C87" i="4"/>
  <c r="AJ87" i="4" s="1"/>
  <c r="C88" i="4"/>
  <c r="C89" i="4"/>
  <c r="AJ89" i="4" s="1"/>
  <c r="C90" i="4"/>
  <c r="AJ90" i="4" s="1"/>
  <c r="C91" i="4"/>
  <c r="AJ91" i="4" s="1"/>
  <c r="C92" i="4"/>
  <c r="C93" i="4"/>
  <c r="AJ93" i="4" s="1"/>
  <c r="C94" i="4"/>
  <c r="AJ94" i="4" s="1"/>
  <c r="C95" i="4"/>
  <c r="AJ95" i="4" s="1"/>
  <c r="C96" i="4"/>
  <c r="C97" i="4"/>
  <c r="AJ97" i="4" s="1"/>
  <c r="C98" i="4"/>
  <c r="AJ98" i="4" s="1"/>
  <c r="C99" i="4"/>
  <c r="AJ99" i="4" s="1"/>
  <c r="C100" i="4"/>
  <c r="C101" i="4"/>
  <c r="AJ101" i="4" s="1"/>
  <c r="C102" i="4"/>
  <c r="AJ102" i="4" s="1"/>
  <c r="C103" i="4"/>
  <c r="AJ103" i="4" s="1"/>
  <c r="C104" i="4"/>
  <c r="C105" i="4"/>
  <c r="AJ105" i="4" s="1"/>
  <c r="C106" i="4"/>
  <c r="AJ106" i="4" s="1"/>
  <c r="C107" i="4"/>
  <c r="AJ107" i="4" s="1"/>
  <c r="C108" i="4"/>
  <c r="C109" i="4"/>
  <c r="AJ109" i="4" s="1"/>
  <c r="AH10" i="4"/>
  <c r="AF10" i="4"/>
  <c r="AD10" i="4"/>
  <c r="AB10" i="4"/>
  <c r="Z10" i="4"/>
  <c r="W10" i="4"/>
  <c r="U10" i="4"/>
  <c r="S10" i="4"/>
  <c r="Q10" i="4"/>
  <c r="O10" i="4"/>
  <c r="M10" i="4"/>
  <c r="K10" i="4"/>
  <c r="I10" i="4"/>
  <c r="G10" i="4"/>
  <c r="E10" i="4"/>
  <c r="C10" i="4"/>
  <c r="J7" i="3"/>
  <c r="AJ51" i="4" l="1"/>
  <c r="AJ47" i="4"/>
  <c r="AJ43" i="4"/>
  <c r="AJ39" i="4"/>
  <c r="AJ35" i="4"/>
  <c r="AJ31" i="4"/>
  <c r="AJ27" i="4"/>
  <c r="AJ23" i="4"/>
  <c r="AJ19" i="4"/>
  <c r="AJ15" i="4"/>
  <c r="AJ108" i="4"/>
  <c r="AJ104" i="4"/>
  <c r="AJ100" i="4"/>
  <c r="AJ96" i="4"/>
  <c r="AJ92" i="4"/>
  <c r="AJ88" i="4"/>
  <c r="AJ84" i="4"/>
  <c r="AJ80" i="4"/>
  <c r="AJ76" i="4"/>
  <c r="AJ72" i="4"/>
  <c r="AJ68" i="4"/>
  <c r="AJ64" i="4"/>
  <c r="AJ60" i="4"/>
  <c r="AJ56" i="4"/>
  <c r="AJ52" i="4"/>
  <c r="AJ48" i="4"/>
  <c r="AJ44" i="4"/>
  <c r="AJ40" i="4"/>
  <c r="AJ36" i="4"/>
  <c r="AJ32" i="4"/>
  <c r="AJ28" i="4"/>
  <c r="AJ24" i="4"/>
  <c r="AJ20" i="4"/>
  <c r="AJ16" i="4"/>
  <c r="AJ12" i="4"/>
  <c r="AJ11" i="4"/>
  <c r="J119" i="3"/>
  <c r="S7" i="3"/>
  <c r="S107" i="3" s="1"/>
  <c r="S110" i="3" s="1"/>
  <c r="AK10" i="4"/>
  <c r="P7" i="3" s="1"/>
  <c r="P107" i="3" s="1"/>
  <c r="R8" i="3"/>
  <c r="V8" i="3" s="1"/>
  <c r="T8" i="3"/>
  <c r="C111" i="4"/>
  <c r="B111" i="4" s="1"/>
  <c r="AJ10" i="4"/>
  <c r="AH111" i="4"/>
  <c r="AG111" i="4" s="1"/>
  <c r="M8" i="2"/>
  <c r="P7" i="2"/>
  <c r="O8" i="2"/>
  <c r="AF111" i="4"/>
  <c r="AE111" i="4" s="1"/>
  <c r="AD110" i="4"/>
  <c r="AC110" i="4" s="1"/>
  <c r="AH110" i="4"/>
  <c r="AG110" i="4" s="1"/>
  <c r="W110" i="4"/>
  <c r="V110" i="4" s="1"/>
  <c r="Z110" i="4"/>
  <c r="Y110" i="4" s="1"/>
  <c r="AF110" i="4"/>
  <c r="AE110" i="4" s="1"/>
  <c r="Z111" i="4"/>
  <c r="Y111" i="4" s="1"/>
  <c r="M111" i="4"/>
  <c r="L111" i="4" s="1"/>
  <c r="AD111" i="4"/>
  <c r="AC111" i="4" s="1"/>
  <c r="U111" i="4"/>
  <c r="T111" i="4" s="1"/>
  <c r="AB110" i="4"/>
  <c r="AA110" i="4" s="1"/>
  <c r="AB111" i="4"/>
  <c r="AA111" i="4" s="1"/>
  <c r="S111" i="4"/>
  <c r="R111" i="4" s="1"/>
  <c r="Q110" i="4"/>
  <c r="P110" i="4" s="1"/>
  <c r="O111" i="4"/>
  <c r="N111" i="4" s="1"/>
  <c r="K111" i="4"/>
  <c r="J111" i="4" s="1"/>
  <c r="I110" i="4"/>
  <c r="H110" i="4" s="1"/>
  <c r="G110" i="4"/>
  <c r="F110" i="4" s="1"/>
  <c r="O110" i="4"/>
  <c r="N110" i="4" s="1"/>
  <c r="I111" i="4"/>
  <c r="H111" i="4" s="1"/>
  <c r="Q111" i="4"/>
  <c r="P111" i="4" s="1"/>
  <c r="K110" i="4"/>
  <c r="J110" i="4" s="1"/>
  <c r="S110" i="4"/>
  <c r="R110" i="4" s="1"/>
  <c r="G111" i="4"/>
  <c r="F111" i="4" s="1"/>
  <c r="M110" i="4"/>
  <c r="L110" i="4" s="1"/>
  <c r="U110" i="4"/>
  <c r="T110" i="4" s="1"/>
  <c r="W111" i="4"/>
  <c r="V111" i="4" s="1"/>
  <c r="C110" i="4"/>
  <c r="B110" i="4" s="1"/>
  <c r="E111" i="4"/>
  <c r="D111" i="4" s="1"/>
  <c r="E110" i="4"/>
  <c r="D110" i="4" s="1"/>
  <c r="L27" i="17"/>
  <c r="K27" i="17"/>
  <c r="J27" i="17"/>
  <c r="F27" i="17"/>
  <c r="E27" i="17"/>
  <c r="G27" i="17"/>
  <c r="B27" i="17"/>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R21" i="9"/>
  <c r="R22" i="9"/>
  <c r="R23" i="9"/>
  <c r="Q24" i="9"/>
  <c r="S24" i="9" s="1"/>
  <c r="R24" i="9"/>
  <c r="R25" i="9"/>
  <c r="R26" i="9"/>
  <c r="R27" i="9"/>
  <c r="R28" i="9"/>
  <c r="R29" i="9"/>
  <c r="R30" i="9"/>
  <c r="R31" i="9"/>
  <c r="R32" i="9"/>
  <c r="R33" i="9"/>
  <c r="R34" i="9"/>
  <c r="R35" i="9"/>
  <c r="R36" i="9"/>
  <c r="R37" i="9"/>
  <c r="R38" i="9"/>
  <c r="R39" i="9"/>
  <c r="R40" i="9"/>
  <c r="R41" i="9"/>
  <c r="R42" i="9"/>
  <c r="R43" i="9"/>
  <c r="R44" i="9"/>
  <c r="R45" i="9"/>
  <c r="R46" i="9"/>
  <c r="R47" i="9"/>
  <c r="R48" i="9"/>
  <c r="R49" i="9"/>
  <c r="R50" i="9"/>
  <c r="R51" i="9"/>
  <c r="R52" i="9"/>
  <c r="R53" i="9"/>
  <c r="R54" i="9"/>
  <c r="R55" i="9"/>
  <c r="R56" i="9"/>
  <c r="R57" i="9"/>
  <c r="R58" i="9"/>
  <c r="R59" i="9"/>
  <c r="R60" i="9"/>
  <c r="R61" i="9"/>
  <c r="R62" i="9"/>
  <c r="R63" i="9"/>
  <c r="R64" i="9"/>
  <c r="R65" i="9"/>
  <c r="R66" i="9"/>
  <c r="R67" i="9"/>
  <c r="R68" i="9"/>
  <c r="R69" i="9"/>
  <c r="R70" i="9"/>
  <c r="R71" i="9"/>
  <c r="R72" i="9"/>
  <c r="R73" i="9"/>
  <c r="R74" i="9"/>
  <c r="R75" i="9"/>
  <c r="R76" i="9"/>
  <c r="R77" i="9"/>
  <c r="R78" i="9"/>
  <c r="R79" i="9"/>
  <c r="R80" i="9"/>
  <c r="R81" i="9"/>
  <c r="R82" i="9"/>
  <c r="R83" i="9"/>
  <c r="R84" i="9"/>
  <c r="R85" i="9"/>
  <c r="R86" i="9"/>
  <c r="R87" i="9"/>
  <c r="R88" i="9"/>
  <c r="R89" i="9"/>
  <c r="R90" i="9"/>
  <c r="R91" i="9"/>
  <c r="R92" i="9"/>
  <c r="R93" i="9"/>
  <c r="R94" i="9"/>
  <c r="R95" i="9"/>
  <c r="R96" i="9"/>
  <c r="R97" i="9"/>
  <c r="R98" i="9"/>
  <c r="R99" i="9"/>
  <c r="R100" i="9"/>
  <c r="R101" i="9"/>
  <c r="R102" i="9"/>
  <c r="R103" i="9"/>
  <c r="R104" i="9"/>
  <c r="R105" i="9"/>
  <c r="R106" i="9"/>
  <c r="R107" i="9"/>
  <c r="R108" i="9"/>
  <c r="R109" i="9"/>
  <c r="R110" i="9"/>
  <c r="R111" i="9"/>
  <c r="R112" i="9"/>
  <c r="R113" i="9"/>
  <c r="R114" i="9"/>
  <c r="R115" i="9"/>
  <c r="R116" i="9"/>
  <c r="R117" i="9"/>
  <c r="R19" i="9"/>
  <c r="P20" i="9"/>
  <c r="Q20" i="9" s="1"/>
  <c r="P21" i="9"/>
  <c r="Q21" i="9" s="1"/>
  <c r="S21" i="9" s="1"/>
  <c r="T21" i="9" s="1"/>
  <c r="P22" i="9"/>
  <c r="Q22" i="9" s="1"/>
  <c r="S22" i="9" s="1"/>
  <c r="T22" i="9" s="1"/>
  <c r="P23" i="9"/>
  <c r="Q23" i="9" s="1"/>
  <c r="S23" i="9" s="1"/>
  <c r="P24" i="9"/>
  <c r="P25" i="9"/>
  <c r="Q25" i="9" s="1"/>
  <c r="S25" i="9" s="1"/>
  <c r="P26" i="9"/>
  <c r="Q26" i="9" s="1"/>
  <c r="S26" i="9" s="1"/>
  <c r="P27" i="9"/>
  <c r="Q27" i="9" s="1"/>
  <c r="S27" i="9" s="1"/>
  <c r="P28" i="9"/>
  <c r="Q28" i="9" s="1"/>
  <c r="S28" i="9" s="1"/>
  <c r="P29" i="9"/>
  <c r="Q29" i="9" s="1"/>
  <c r="S29" i="9" s="1"/>
  <c r="P30" i="9"/>
  <c r="Q30" i="9" s="1"/>
  <c r="S30" i="9" s="1"/>
  <c r="P31" i="9"/>
  <c r="Q31" i="9" s="1"/>
  <c r="S31" i="9" s="1"/>
  <c r="P32" i="9"/>
  <c r="Q32" i="9" s="1"/>
  <c r="S32" i="9" s="1"/>
  <c r="P33" i="9"/>
  <c r="Q33" i="9" s="1"/>
  <c r="S33" i="9" s="1"/>
  <c r="P34" i="9"/>
  <c r="Q34" i="9" s="1"/>
  <c r="S34" i="9" s="1"/>
  <c r="P35" i="9"/>
  <c r="Q35" i="9" s="1"/>
  <c r="S35" i="9" s="1"/>
  <c r="P36" i="9"/>
  <c r="Q36" i="9" s="1"/>
  <c r="S36" i="9" s="1"/>
  <c r="P37" i="9"/>
  <c r="Q37" i="9" s="1"/>
  <c r="S37" i="9" s="1"/>
  <c r="P38" i="9"/>
  <c r="Q38" i="9" s="1"/>
  <c r="S38" i="9" s="1"/>
  <c r="P39" i="9"/>
  <c r="Q39" i="9" s="1"/>
  <c r="S39" i="9" s="1"/>
  <c r="P40" i="9"/>
  <c r="Q40" i="9" s="1"/>
  <c r="S40" i="9" s="1"/>
  <c r="P41" i="9"/>
  <c r="Q41" i="9" s="1"/>
  <c r="S41" i="9" s="1"/>
  <c r="P42" i="9"/>
  <c r="Q42" i="9" s="1"/>
  <c r="S42" i="9" s="1"/>
  <c r="P43" i="9"/>
  <c r="Q43" i="9" s="1"/>
  <c r="S43" i="9" s="1"/>
  <c r="P44" i="9"/>
  <c r="Q44" i="9" s="1"/>
  <c r="S44" i="9" s="1"/>
  <c r="P45" i="9"/>
  <c r="Q45" i="9" s="1"/>
  <c r="S45" i="9" s="1"/>
  <c r="P46" i="9"/>
  <c r="Q46" i="9" s="1"/>
  <c r="S46" i="9" s="1"/>
  <c r="P47" i="9"/>
  <c r="Q47" i="9" s="1"/>
  <c r="S47" i="9" s="1"/>
  <c r="P48" i="9"/>
  <c r="Q48" i="9" s="1"/>
  <c r="S48" i="9" s="1"/>
  <c r="P49" i="9"/>
  <c r="Q49" i="9" s="1"/>
  <c r="S49" i="9" s="1"/>
  <c r="P50" i="9"/>
  <c r="Q50" i="9" s="1"/>
  <c r="S50" i="9" s="1"/>
  <c r="P51" i="9"/>
  <c r="Q51" i="9" s="1"/>
  <c r="S51" i="9" s="1"/>
  <c r="P52" i="9"/>
  <c r="Q52" i="9" s="1"/>
  <c r="S52" i="9" s="1"/>
  <c r="P53" i="9"/>
  <c r="Q53" i="9" s="1"/>
  <c r="S53" i="9" s="1"/>
  <c r="P54" i="9"/>
  <c r="P55" i="9"/>
  <c r="Q55" i="9" s="1"/>
  <c r="S55" i="9" s="1"/>
  <c r="P56" i="9"/>
  <c r="Q56" i="9" s="1"/>
  <c r="S56" i="9" s="1"/>
  <c r="P57" i="9"/>
  <c r="Q57" i="9" s="1"/>
  <c r="S57" i="9" s="1"/>
  <c r="P58" i="9"/>
  <c r="Q58" i="9" s="1"/>
  <c r="S58" i="9" s="1"/>
  <c r="P59" i="9"/>
  <c r="Q59" i="9" s="1"/>
  <c r="S59" i="9" s="1"/>
  <c r="P60" i="9"/>
  <c r="Q60" i="9" s="1"/>
  <c r="S60" i="9" s="1"/>
  <c r="P61" i="9"/>
  <c r="Q61" i="9" s="1"/>
  <c r="S61" i="9" s="1"/>
  <c r="P62" i="9"/>
  <c r="Q62" i="9" s="1"/>
  <c r="S62" i="9" s="1"/>
  <c r="P63" i="9"/>
  <c r="Q63" i="9" s="1"/>
  <c r="S63" i="9" s="1"/>
  <c r="P64" i="9"/>
  <c r="Q64" i="9" s="1"/>
  <c r="S64" i="9" s="1"/>
  <c r="P65" i="9"/>
  <c r="Q65" i="9" s="1"/>
  <c r="S65" i="9" s="1"/>
  <c r="P66" i="9"/>
  <c r="Q66" i="9" s="1"/>
  <c r="S66" i="9" s="1"/>
  <c r="P67" i="9"/>
  <c r="Q67" i="9" s="1"/>
  <c r="S67" i="9" s="1"/>
  <c r="P68" i="9"/>
  <c r="Q68" i="9" s="1"/>
  <c r="S68" i="9" s="1"/>
  <c r="P69" i="9"/>
  <c r="Q69" i="9" s="1"/>
  <c r="S69" i="9" s="1"/>
  <c r="P70" i="9"/>
  <c r="Q70" i="9" s="1"/>
  <c r="S70" i="9" s="1"/>
  <c r="P71" i="9"/>
  <c r="Q71" i="9" s="1"/>
  <c r="S71" i="9" s="1"/>
  <c r="P72" i="9"/>
  <c r="Q72" i="9" s="1"/>
  <c r="S72" i="9" s="1"/>
  <c r="P73" i="9"/>
  <c r="Q73" i="9" s="1"/>
  <c r="S73" i="9" s="1"/>
  <c r="P74" i="9"/>
  <c r="P75" i="9"/>
  <c r="Q75" i="9" s="1"/>
  <c r="S75" i="9" s="1"/>
  <c r="P76" i="9"/>
  <c r="Q76" i="9" s="1"/>
  <c r="S76" i="9" s="1"/>
  <c r="P77" i="9"/>
  <c r="Q77" i="9" s="1"/>
  <c r="S77" i="9" s="1"/>
  <c r="P78" i="9"/>
  <c r="P79" i="9"/>
  <c r="Q79" i="9" s="1"/>
  <c r="S79" i="9" s="1"/>
  <c r="P80" i="9"/>
  <c r="Q80" i="9" s="1"/>
  <c r="S80" i="9" s="1"/>
  <c r="P81" i="9"/>
  <c r="Q81" i="9" s="1"/>
  <c r="S81" i="9" s="1"/>
  <c r="P82" i="9"/>
  <c r="P83" i="9"/>
  <c r="Q83" i="9" s="1"/>
  <c r="S83" i="9" s="1"/>
  <c r="P84" i="9"/>
  <c r="Q84" i="9" s="1"/>
  <c r="S84" i="9" s="1"/>
  <c r="P85" i="9"/>
  <c r="Q85" i="9" s="1"/>
  <c r="S85" i="9" s="1"/>
  <c r="P86" i="9"/>
  <c r="Q86" i="9" s="1"/>
  <c r="S86" i="9" s="1"/>
  <c r="P87" i="9"/>
  <c r="Q87" i="9" s="1"/>
  <c r="S87" i="9" s="1"/>
  <c r="P88" i="9"/>
  <c r="Q88" i="9" s="1"/>
  <c r="S88" i="9" s="1"/>
  <c r="P89" i="9"/>
  <c r="Q89" i="9" s="1"/>
  <c r="S89" i="9" s="1"/>
  <c r="P90" i="9"/>
  <c r="Q90" i="9" s="1"/>
  <c r="S90" i="9" s="1"/>
  <c r="P91" i="9"/>
  <c r="Q91" i="9" s="1"/>
  <c r="S91" i="9" s="1"/>
  <c r="P92" i="9"/>
  <c r="Q92" i="9" s="1"/>
  <c r="S92" i="9" s="1"/>
  <c r="P93" i="9"/>
  <c r="Q93" i="9" s="1"/>
  <c r="S93" i="9" s="1"/>
  <c r="P94" i="9"/>
  <c r="Q94" i="9" s="1"/>
  <c r="S94" i="9" s="1"/>
  <c r="P95" i="9"/>
  <c r="P96" i="9"/>
  <c r="Q96" i="9" s="1"/>
  <c r="S96" i="9" s="1"/>
  <c r="P97" i="9"/>
  <c r="Q97" i="9" s="1"/>
  <c r="S97" i="9" s="1"/>
  <c r="P98" i="9"/>
  <c r="Q98" i="9" s="1"/>
  <c r="S98" i="9" s="1"/>
  <c r="P99" i="9"/>
  <c r="Q99" i="9" s="1"/>
  <c r="S99" i="9" s="1"/>
  <c r="P100" i="9"/>
  <c r="Q100" i="9" s="1"/>
  <c r="S100" i="9" s="1"/>
  <c r="P101" i="9"/>
  <c r="Q101" i="9" s="1"/>
  <c r="S101" i="9" s="1"/>
  <c r="P102" i="9"/>
  <c r="Q102" i="9" s="1"/>
  <c r="S102" i="9" s="1"/>
  <c r="P103" i="9"/>
  <c r="P104" i="9"/>
  <c r="Q104" i="9" s="1"/>
  <c r="S104" i="9" s="1"/>
  <c r="P105" i="9"/>
  <c r="Q105" i="9" s="1"/>
  <c r="S105" i="9" s="1"/>
  <c r="P106" i="9"/>
  <c r="Q106" i="9" s="1"/>
  <c r="S106" i="9" s="1"/>
  <c r="P107" i="9"/>
  <c r="P108" i="9"/>
  <c r="Q108" i="9" s="1"/>
  <c r="S108" i="9" s="1"/>
  <c r="P109" i="9"/>
  <c r="Q109" i="9" s="1"/>
  <c r="S109" i="9" s="1"/>
  <c r="P110" i="9"/>
  <c r="Q110" i="9" s="1"/>
  <c r="S110" i="9" s="1"/>
  <c r="P111" i="9"/>
  <c r="P112" i="9"/>
  <c r="Q112" i="9" s="1"/>
  <c r="S112" i="9" s="1"/>
  <c r="P113" i="9"/>
  <c r="Q113" i="9" s="1"/>
  <c r="S113" i="9" s="1"/>
  <c r="P114" i="9"/>
  <c r="Q114" i="9" s="1"/>
  <c r="S114" i="9" s="1"/>
  <c r="P115" i="9"/>
  <c r="Q115" i="9" s="1"/>
  <c r="S115" i="9" s="1"/>
  <c r="P116" i="9"/>
  <c r="Q116" i="9" s="1"/>
  <c r="S116" i="9" s="1"/>
  <c r="P117" i="9"/>
  <c r="Q117" i="9" s="1"/>
  <c r="S117" i="9" s="1"/>
  <c r="C24" i="13"/>
  <c r="J9" i="3"/>
  <c r="K9" i="3" s="1"/>
  <c r="J10" i="3"/>
  <c r="K10" i="3" s="1"/>
  <c r="J11" i="3"/>
  <c r="K11" i="3" s="1"/>
  <c r="J12" i="3"/>
  <c r="K12" i="3" s="1"/>
  <c r="J13" i="3"/>
  <c r="J14" i="3"/>
  <c r="J15" i="3"/>
  <c r="J16" i="3"/>
  <c r="K16" i="3" s="1"/>
  <c r="J17" i="3"/>
  <c r="K17" i="3" s="1"/>
  <c r="J18" i="3"/>
  <c r="J19" i="3"/>
  <c r="K19" i="3" s="1"/>
  <c r="J20" i="3"/>
  <c r="K20" i="3" s="1"/>
  <c r="J21" i="3"/>
  <c r="J22" i="3"/>
  <c r="J23" i="3"/>
  <c r="K23" i="3" s="1"/>
  <c r="J24" i="3"/>
  <c r="K24" i="3" s="1"/>
  <c r="J25" i="3"/>
  <c r="K25" i="3" s="1"/>
  <c r="J26" i="3"/>
  <c r="J27" i="3"/>
  <c r="K27" i="3" s="1"/>
  <c r="J28" i="3"/>
  <c r="K28" i="3" s="1"/>
  <c r="J29" i="3"/>
  <c r="J30" i="3"/>
  <c r="J31" i="3"/>
  <c r="J32" i="3"/>
  <c r="K32" i="3" s="1"/>
  <c r="J33" i="3"/>
  <c r="K33" i="3" s="1"/>
  <c r="J34" i="3"/>
  <c r="J35" i="3"/>
  <c r="K35" i="3" s="1"/>
  <c r="J36" i="3"/>
  <c r="K36" i="3" s="1"/>
  <c r="J37" i="3"/>
  <c r="J38" i="3"/>
  <c r="J39" i="3"/>
  <c r="K39" i="3" s="1"/>
  <c r="J40" i="3"/>
  <c r="K40" i="3" s="1"/>
  <c r="J41" i="3"/>
  <c r="K41" i="3" s="1"/>
  <c r="J42" i="3"/>
  <c r="J43" i="3"/>
  <c r="K43" i="3" s="1"/>
  <c r="J44" i="3"/>
  <c r="K44" i="3" s="1"/>
  <c r="J45" i="3"/>
  <c r="J46" i="3"/>
  <c r="J47" i="3"/>
  <c r="J48" i="3"/>
  <c r="K48" i="3" s="1"/>
  <c r="J49" i="3"/>
  <c r="K49" i="3" s="1"/>
  <c r="J50" i="3"/>
  <c r="J51" i="3"/>
  <c r="K51" i="3" s="1"/>
  <c r="J52" i="3"/>
  <c r="K52" i="3" s="1"/>
  <c r="J53" i="3"/>
  <c r="J54" i="3"/>
  <c r="K54" i="3" s="1"/>
  <c r="J55" i="3"/>
  <c r="K55" i="3" s="1"/>
  <c r="J56" i="3"/>
  <c r="K56" i="3" s="1"/>
  <c r="J57" i="3"/>
  <c r="K57" i="3" s="1"/>
  <c r="J58" i="3"/>
  <c r="J59" i="3"/>
  <c r="K59" i="3" s="1"/>
  <c r="J60" i="3"/>
  <c r="K60" i="3" s="1"/>
  <c r="J61" i="3"/>
  <c r="J62" i="3"/>
  <c r="J63" i="3"/>
  <c r="J64" i="3"/>
  <c r="K64" i="3" s="1"/>
  <c r="J65" i="3"/>
  <c r="K65" i="3" s="1"/>
  <c r="J66" i="3"/>
  <c r="J67" i="3"/>
  <c r="K67" i="3" s="1"/>
  <c r="J68" i="3"/>
  <c r="K68" i="3" s="1"/>
  <c r="J69" i="3"/>
  <c r="J70" i="3"/>
  <c r="K70" i="3" s="1"/>
  <c r="J71" i="3"/>
  <c r="K71" i="3" s="1"/>
  <c r="J72" i="3"/>
  <c r="K72" i="3" s="1"/>
  <c r="J73" i="3"/>
  <c r="K73" i="3" s="1"/>
  <c r="J74" i="3"/>
  <c r="J75" i="3"/>
  <c r="K75" i="3" s="1"/>
  <c r="J76" i="3"/>
  <c r="K76" i="3" s="1"/>
  <c r="J77" i="3"/>
  <c r="J78" i="3"/>
  <c r="J79" i="3"/>
  <c r="J80" i="3"/>
  <c r="K80" i="3" s="1"/>
  <c r="J81" i="3"/>
  <c r="K81" i="3" s="1"/>
  <c r="J82" i="3"/>
  <c r="K82" i="3" s="1"/>
  <c r="J83" i="3"/>
  <c r="K83" i="3" s="1"/>
  <c r="J84" i="3"/>
  <c r="K84" i="3" s="1"/>
  <c r="J85" i="3"/>
  <c r="K85" i="3" s="1"/>
  <c r="J86" i="3"/>
  <c r="J87" i="3"/>
  <c r="J88" i="3"/>
  <c r="K88" i="3" s="1"/>
  <c r="J89" i="3"/>
  <c r="K89" i="3" s="1"/>
  <c r="J90" i="3"/>
  <c r="K90" i="3" s="1"/>
  <c r="J91" i="3"/>
  <c r="K91" i="3" s="1"/>
  <c r="J92" i="3"/>
  <c r="K92" i="3" s="1"/>
  <c r="J93" i="3"/>
  <c r="K93" i="3" s="1"/>
  <c r="J94" i="3"/>
  <c r="J95" i="3"/>
  <c r="J96" i="3"/>
  <c r="K96" i="3" s="1"/>
  <c r="J97" i="3"/>
  <c r="K97" i="3" s="1"/>
  <c r="J98" i="3"/>
  <c r="K98" i="3" s="1"/>
  <c r="J99" i="3"/>
  <c r="K99" i="3" s="1"/>
  <c r="J100" i="3"/>
  <c r="K100" i="3" s="1"/>
  <c r="J101" i="3"/>
  <c r="K101" i="3" s="1"/>
  <c r="J102" i="3"/>
  <c r="J103" i="3"/>
  <c r="J104" i="3"/>
  <c r="K104" i="3" s="1"/>
  <c r="J105" i="3"/>
  <c r="K105" i="3" s="1"/>
  <c r="J106" i="3"/>
  <c r="K106" i="3" s="1"/>
  <c r="K13" i="3"/>
  <c r="K14" i="3"/>
  <c r="K15" i="3"/>
  <c r="K18" i="3"/>
  <c r="K21" i="3"/>
  <c r="K22" i="3"/>
  <c r="K26" i="3"/>
  <c r="K29" i="3"/>
  <c r="K30" i="3"/>
  <c r="K31" i="3"/>
  <c r="K34" i="3"/>
  <c r="K37" i="3"/>
  <c r="K38" i="3"/>
  <c r="K42" i="3"/>
  <c r="K45" i="3"/>
  <c r="K46" i="3"/>
  <c r="K47" i="3"/>
  <c r="K50" i="3"/>
  <c r="K53" i="3"/>
  <c r="K58" i="3"/>
  <c r="K61" i="3"/>
  <c r="K62" i="3"/>
  <c r="K63" i="3"/>
  <c r="K66" i="3"/>
  <c r="K69" i="3"/>
  <c r="K74" i="3"/>
  <c r="K77" i="3"/>
  <c r="K78" i="3"/>
  <c r="K79" i="3"/>
  <c r="K86" i="3"/>
  <c r="K87" i="3"/>
  <c r="K94" i="3"/>
  <c r="K95" i="3"/>
  <c r="K102" i="3"/>
  <c r="K103" i="3"/>
  <c r="M14" i="2"/>
  <c r="N14" i="2"/>
  <c r="O14" i="2"/>
  <c r="P14" i="2"/>
  <c r="Q14" i="2"/>
  <c r="R14" i="2"/>
  <c r="S14" i="2"/>
  <c r="T14" i="2"/>
  <c r="K7" i="3"/>
  <c r="U7" i="3" s="1"/>
  <c r="U107" i="3" s="1"/>
  <c r="T110" i="3" s="1"/>
  <c r="J8" i="3"/>
  <c r="K8" i="3" s="1"/>
  <c r="R18" i="9"/>
  <c r="T7" i="3" l="1"/>
  <c r="T107" i="3" s="1"/>
  <c r="S111" i="3" s="1"/>
  <c r="R7" i="3"/>
  <c r="V7" i="3" s="1"/>
  <c r="V107" i="3" s="1"/>
  <c r="T111" i="3" s="1"/>
  <c r="K119" i="3"/>
  <c r="P8" i="2"/>
  <c r="Q7" i="2"/>
  <c r="K110" i="3"/>
  <c r="K111" i="3"/>
  <c r="J111" i="3"/>
  <c r="J110" i="3"/>
  <c r="Q111" i="9"/>
  <c r="S111" i="9" s="1"/>
  <c r="Q107" i="9"/>
  <c r="S107" i="9" s="1"/>
  <c r="Q103" i="9"/>
  <c r="S103" i="9" s="1"/>
  <c r="Q95" i="9"/>
  <c r="S95" i="9" s="1"/>
  <c r="Q82" i="9"/>
  <c r="S82" i="9" s="1"/>
  <c r="Q54" i="9"/>
  <c r="S54" i="9" s="1"/>
  <c r="C13" i="16"/>
  <c r="Q78" i="9"/>
  <c r="S78" i="9" s="1"/>
  <c r="Q74" i="9"/>
  <c r="S74" i="9" s="1"/>
  <c r="S20" i="9"/>
  <c r="T20" i="9" s="1"/>
  <c r="H27" i="17"/>
  <c r="K107" i="3"/>
  <c r="J107" i="3"/>
  <c r="E118" i="9"/>
  <c r="C11" i="9"/>
  <c r="O118" i="9"/>
  <c r="N118" i="9"/>
  <c r="M118" i="9"/>
  <c r="K118" i="9"/>
  <c r="J118" i="9"/>
  <c r="I118" i="9"/>
  <c r="H118" i="9"/>
  <c r="P18" i="9"/>
  <c r="C7" i="9"/>
  <c r="J113" i="3" l="1"/>
  <c r="K113" i="3"/>
  <c r="K114" i="3"/>
  <c r="J114" i="3"/>
  <c r="R107" i="3"/>
  <c r="R7" i="2"/>
  <c r="Q8" i="2"/>
  <c r="Q18" i="9"/>
  <c r="S18" i="9" s="1"/>
  <c r="T18" i="9" s="1"/>
  <c r="F7" i="17"/>
  <c r="E8" i="17"/>
  <c r="B19" i="2"/>
  <c r="S7" i="2" l="1"/>
  <c r="R8" i="2"/>
  <c r="J116" i="3"/>
  <c r="P19" i="9"/>
  <c r="I27" i="17"/>
  <c r="G7" i="17"/>
  <c r="F8" i="17"/>
  <c r="N27" i="17"/>
  <c r="L118" i="9"/>
  <c r="V18" i="9"/>
  <c r="H17" i="9"/>
  <c r="I16" i="9"/>
  <c r="J118" i="3" l="1"/>
  <c r="K118" i="3"/>
  <c r="C34" i="16"/>
  <c r="B37" i="16" s="1"/>
  <c r="C22" i="18"/>
  <c r="C22" i="16"/>
  <c r="T7" i="2"/>
  <c r="T8" i="2" s="1"/>
  <c r="S8" i="2"/>
  <c r="Q19" i="9"/>
  <c r="S19" i="9" s="1"/>
  <c r="T19" i="9" s="1"/>
  <c r="C7" i="16"/>
  <c r="P118" i="9"/>
  <c r="U10" i="2" s="1"/>
  <c r="G8" i="17"/>
  <c r="H7" i="17"/>
  <c r="V118" i="9"/>
  <c r="J16" i="9"/>
  <c r="I17" i="9"/>
  <c r="C14" i="16" l="1"/>
  <c r="C31" i="16"/>
  <c r="C8" i="16"/>
  <c r="B38" i="16"/>
  <c r="C24" i="16"/>
  <c r="C11" i="13" s="1"/>
  <c r="S118" i="9"/>
  <c r="I7" i="17"/>
  <c r="H8" i="17"/>
  <c r="K16" i="9"/>
  <c r="J17" i="9"/>
  <c r="B107" i="3"/>
  <c r="C32" i="16" l="1"/>
  <c r="C19" i="13" s="1"/>
  <c r="T118" i="9"/>
  <c r="J7" i="17"/>
  <c r="I8" i="17"/>
  <c r="K17" i="9"/>
  <c r="L16" i="9"/>
  <c r="D5" i="4"/>
  <c r="F5" i="4" s="1"/>
  <c r="H5" i="4" s="1"/>
  <c r="J5" i="4" s="1"/>
  <c r="L5" i="4" s="1"/>
  <c r="N5" i="4" s="1"/>
  <c r="P5" i="4" s="1"/>
  <c r="R5" i="4" s="1"/>
  <c r="T5" i="4" s="1"/>
  <c r="V5" i="4" s="1"/>
  <c r="D8" i="4"/>
  <c r="F8" i="4" s="1"/>
  <c r="H8" i="4" s="1"/>
  <c r="J8" i="4" s="1"/>
  <c r="L8" i="4" s="1"/>
  <c r="N8" i="4" s="1"/>
  <c r="P8" i="4" s="1"/>
  <c r="R8" i="4" s="1"/>
  <c r="T8" i="4" s="1"/>
  <c r="V8" i="4" s="1"/>
  <c r="C7" i="2"/>
  <c r="AA8" i="4"/>
  <c r="AC8" i="4" s="1"/>
  <c r="AE8" i="4" s="1"/>
  <c r="AG8" i="4" s="1"/>
  <c r="AA6" i="4"/>
  <c r="AC6" i="4" s="1"/>
  <c r="AE6" i="4" s="1"/>
  <c r="D6" i="4"/>
  <c r="F6" i="4" s="1"/>
  <c r="H6" i="4" s="1"/>
  <c r="J6" i="4" s="1"/>
  <c r="L6" i="4" s="1"/>
  <c r="N6" i="4" s="1"/>
  <c r="P6" i="4" s="1"/>
  <c r="R6" i="4" s="1"/>
  <c r="T6" i="4" s="1"/>
  <c r="AA5" i="4"/>
  <c r="AC5" i="4" s="1"/>
  <c r="AE5" i="4" s="1"/>
  <c r="AG5" i="4" s="1"/>
  <c r="I107" i="3"/>
  <c r="H107" i="3"/>
  <c r="G107" i="3"/>
  <c r="F107" i="3"/>
  <c r="E107" i="3"/>
  <c r="D107" i="3"/>
  <c r="C107" i="3"/>
  <c r="I19" i="2"/>
  <c r="H19" i="2"/>
  <c r="G19" i="2"/>
  <c r="F19" i="2"/>
  <c r="E19" i="2"/>
  <c r="D19" i="2"/>
  <c r="C19" i="2"/>
  <c r="J17" i="2"/>
  <c r="J16" i="2"/>
  <c r="J15" i="2"/>
  <c r="J14" i="2"/>
  <c r="J13" i="2"/>
  <c r="J12" i="2"/>
  <c r="J11" i="2"/>
  <c r="J10" i="2"/>
  <c r="C12" i="13" s="1"/>
  <c r="U13" i="2"/>
  <c r="U12" i="2"/>
  <c r="U11" i="2"/>
  <c r="C18" i="13" l="1"/>
  <c r="C9" i="16"/>
  <c r="K7" i="17"/>
  <c r="J8" i="17"/>
  <c r="U14" i="2"/>
  <c r="J19" i="2"/>
  <c r="L17" i="9"/>
  <c r="M16" i="9"/>
  <c r="B6" i="3"/>
  <c r="C5" i="3"/>
  <c r="D5" i="3" s="1"/>
  <c r="E5" i="3" s="1"/>
  <c r="D7" i="2"/>
  <c r="C8" i="2"/>
  <c r="B8" i="2"/>
  <c r="K8" i="17" l="1"/>
  <c r="L7" i="17"/>
  <c r="L8" i="17" s="1"/>
  <c r="M17" i="9"/>
  <c r="N16" i="9"/>
  <c r="D6" i="3"/>
  <c r="C6" i="3"/>
  <c r="E6" i="3"/>
  <c r="F5" i="3"/>
  <c r="E7" i="2"/>
  <c r="D8" i="2"/>
  <c r="C15" i="13" l="1"/>
  <c r="C20" i="13" s="1"/>
  <c r="O16" i="9"/>
  <c r="O17" i="9" s="1"/>
  <c r="N17" i="9"/>
  <c r="G5" i="3"/>
  <c r="F6" i="3"/>
  <c r="E8" i="2"/>
  <c r="F7" i="2"/>
  <c r="C23" i="13" l="1"/>
  <c r="C26" i="13" s="1"/>
  <c r="H5" i="3"/>
  <c r="G6" i="3"/>
  <c r="F8" i="2"/>
  <c r="G7" i="2"/>
  <c r="C29" i="13" l="1"/>
  <c r="C30" i="13" s="1"/>
  <c r="H6" i="3"/>
  <c r="I5" i="3"/>
  <c r="I6" i="3" s="1"/>
  <c r="H7" i="2"/>
  <c r="G8" i="2"/>
  <c r="I7" i="2" l="1"/>
  <c r="I8" i="2" s="1"/>
  <c r="H8" i="2"/>
</calcChain>
</file>

<file path=xl/sharedStrings.xml><?xml version="1.0" encoding="utf-8"?>
<sst xmlns="http://schemas.openxmlformats.org/spreadsheetml/2006/main" count="706" uniqueCount="261">
  <si>
    <t>Loan Amount</t>
  </si>
  <si>
    <t>Amount
Eligible for
Forgiveness</t>
  </si>
  <si>
    <t>Payroll Costs</t>
  </si>
  <si>
    <t>Week 1</t>
  </si>
  <si>
    <t>Week 2</t>
  </si>
  <si>
    <t>Week 3</t>
  </si>
  <si>
    <t>Week 4</t>
  </si>
  <si>
    <t>Week 5</t>
  </si>
  <si>
    <t>Week 6</t>
  </si>
  <si>
    <t>Week 7</t>
  </si>
  <si>
    <t>Week 8</t>
  </si>
  <si>
    <t>Total</t>
  </si>
  <si>
    <t>Electricity</t>
  </si>
  <si>
    <t>Gas</t>
  </si>
  <si>
    <t>Telephone</t>
  </si>
  <si>
    <t>Internet access</t>
  </si>
  <si>
    <t>End Date</t>
  </si>
  <si>
    <t>Week Start Date</t>
  </si>
  <si>
    <t>Week End Date</t>
  </si>
  <si>
    <t>&lt;employee name&gt;</t>
  </si>
  <si>
    <t>Total Hours</t>
  </si>
  <si>
    <t>A L T E R N A T I V E   M E T H O D</t>
  </si>
  <si>
    <t>Begin of Pay Period</t>
  </si>
  <si>
    <t>End of Pay Period</t>
  </si>
  <si>
    <t>Work Days</t>
  </si>
  <si>
    <t>Pay date</t>
  </si>
  <si>
    <t>Employees:</t>
  </si>
  <si>
    <t>Average FTE</t>
  </si>
  <si>
    <t>Covered</t>
  </si>
  <si>
    <t>Period</t>
  </si>
  <si>
    <t>Employee</t>
  </si>
  <si>
    <t>Date of First Loan Disbursement</t>
  </si>
  <si>
    <t>Estimated Monthly Payment</t>
  </si>
  <si>
    <t>(YOUR COMPANY NAME)</t>
  </si>
  <si>
    <t>Retirement Benefits</t>
  </si>
  <si>
    <t>State or Local Taxes</t>
  </si>
  <si>
    <t>Instructions:</t>
  </si>
  <si>
    <t>1.)</t>
  </si>
  <si>
    <t>2.)</t>
  </si>
  <si>
    <t>3.)</t>
  </si>
  <si>
    <t>The remaining fields on this page will automatically calculate based upon your entries on the other pages of this workbook</t>
  </si>
  <si>
    <t>Water &amp; Sewer</t>
  </si>
  <si>
    <t>Wages &amp; Compensation</t>
  </si>
  <si>
    <t>4.)</t>
  </si>
  <si>
    <t>5.)</t>
  </si>
  <si>
    <t>6.)</t>
  </si>
  <si>
    <t>7.)</t>
  </si>
  <si>
    <t>8.)</t>
  </si>
  <si>
    <t>9.)</t>
  </si>
  <si>
    <t>10.)</t>
  </si>
  <si>
    <t>a.)</t>
  </si>
  <si>
    <t>b.)</t>
  </si>
  <si>
    <t>c.)</t>
  </si>
  <si>
    <t>d.)</t>
  </si>
  <si>
    <t>Covered Expense Summary</t>
  </si>
  <si>
    <t>Prior Period FTE Calculation</t>
  </si>
  <si>
    <t>Current FTE Calculation</t>
  </si>
  <si>
    <t xml:space="preserve">Enter the number of work days after 02/15/2019 remaining in that pay period in cell B7 </t>
  </si>
  <si>
    <t>Enter the pay date for the pay period that includes 02/15/2019 in cell B8</t>
  </si>
  <si>
    <t>Interest on Debt Obligations in Effect Prior to February 15,2020 (Interest Portion Only, No Principal)</t>
  </si>
  <si>
    <t>L O O  K   B A C K   P E R I O D</t>
  </si>
  <si>
    <t>Identifier</t>
  </si>
  <si>
    <t>Covered Period</t>
  </si>
  <si>
    <t>Alternative Covered Period</t>
  </si>
  <si>
    <t>Date of first pay period following loan Disbursement</t>
  </si>
  <si>
    <t>Salaried or Hourly Employee</t>
  </si>
  <si>
    <t>Average Annual Salary or Hourly Wage During Covered Period</t>
  </si>
  <si>
    <t>Average Annual Salary of Hourly Wage Between January 01, 2020 and March 31, 2020</t>
  </si>
  <si>
    <t>Hours Worked in Q1 2020</t>
  </si>
  <si>
    <t>Wages Earned in Q1 2020</t>
  </si>
  <si>
    <t>Weeks Worked in Q1 2020</t>
  </si>
  <si>
    <t>Ratio for Calculation</t>
  </si>
  <si>
    <t>Salary / Hourly Wage Reduction</t>
  </si>
  <si>
    <t>Elimination of Salary / Hourly Wage Reduction</t>
  </si>
  <si>
    <t>Simplified Method FTE</t>
  </si>
  <si>
    <t>Totals</t>
  </si>
  <si>
    <t>Business Mortgage Interest Payments</t>
  </si>
  <si>
    <t>Business Rent or Lease Payments</t>
  </si>
  <si>
    <t>Business Utility Payments</t>
  </si>
  <si>
    <t>Payroll and Nonpayroll Costs</t>
  </si>
  <si>
    <t>Adjustments for FTE and Salary/Hourly Wage Reductions</t>
  </si>
  <si>
    <t>Salary/Hourly Wage Reduction</t>
  </si>
  <si>
    <t>FTE Reduction Quotient</t>
  </si>
  <si>
    <t>Total Payroll and Nonpayroll Costs</t>
  </si>
  <si>
    <t>Modified Total</t>
  </si>
  <si>
    <t>Potential Forgiveness Amounts</t>
  </si>
  <si>
    <t>PPP Loan Amount</t>
  </si>
  <si>
    <t>Total Forgiveness Amount</t>
  </si>
  <si>
    <t>PPP Schedule A Worksheet Table 1 Totals</t>
  </si>
  <si>
    <t xml:space="preserve">Earned Over $100,000 Annualized in any Pay Period in 2019 (See Instructions) </t>
  </si>
  <si>
    <t>PPP Schedule A Worksheet Table 2 Totals</t>
  </si>
  <si>
    <t>Non-Cash Compensation Payroll Costs</t>
  </si>
  <si>
    <t>Employer Contributions for Employee Health Insurance</t>
  </si>
  <si>
    <t>Employer Contributions for Employee Retirement Plans</t>
  </si>
  <si>
    <t>Employer Portion of  State and Local Taxes</t>
  </si>
  <si>
    <t>Compensation to Owners</t>
  </si>
  <si>
    <t>Total amount paid to Owner-Employees/General Partners</t>
  </si>
  <si>
    <t>Total Payroll Costs</t>
  </si>
  <si>
    <t>FTE Reduction Calculation</t>
  </si>
  <si>
    <t>Average FTE During Chosen Reference Period</t>
  </si>
  <si>
    <t>Total Average FTE</t>
  </si>
  <si>
    <t>PPP Schedule A</t>
  </si>
  <si>
    <t>Does the Employee Meet One of the FTE Reduction Exemptions (See Instructions)</t>
  </si>
  <si>
    <t>2019 Compensation</t>
  </si>
  <si>
    <t>Owner's Name</t>
  </si>
  <si>
    <t>&lt;owner name&gt;</t>
  </si>
  <si>
    <t>Weekly FTEs</t>
  </si>
  <si>
    <t>Simplified Weekly FTEs</t>
  </si>
  <si>
    <t>Reference Period Average Weekly FTEs</t>
  </si>
  <si>
    <t>Alternative Reference Period Average Weekly FTEs</t>
  </si>
  <si>
    <t>Reference Period FTE Quotient</t>
  </si>
  <si>
    <t>Alternative Reference Period FTE Quotient</t>
  </si>
  <si>
    <t>Scenario</t>
  </si>
  <si>
    <t>Under $100k FTEs</t>
  </si>
  <si>
    <t>Over $100k FTEs</t>
  </si>
  <si>
    <t>Febraury 15, 2019 to June 30, 2019 FTE Reference Period</t>
  </si>
  <si>
    <t>January 1, 2020 to February 29, 2020 FTE Reference Period</t>
  </si>
  <si>
    <t>Average FTE Calculation</t>
  </si>
  <si>
    <t>Simplified Method Average FTE Calculation</t>
  </si>
  <si>
    <t>1 or 3</t>
  </si>
  <si>
    <t>2 or 4</t>
  </si>
  <si>
    <t>1 or 2</t>
  </si>
  <si>
    <t>3 or 4</t>
  </si>
  <si>
    <t>For purposes of these calculations the following elections were made:</t>
  </si>
  <si>
    <t>Electing to use which period for payroll costs:</t>
  </si>
  <si>
    <t>Covered Nonpayroll Costs</t>
  </si>
  <si>
    <t>Covered Payroll Costs</t>
  </si>
  <si>
    <t>Group Healthcare Benefits</t>
  </si>
  <si>
    <t>Total Covered Nonpayroll Costs</t>
  </si>
  <si>
    <t>Total Covered Payroll Costs</t>
  </si>
  <si>
    <t>Owner's Compensation</t>
  </si>
  <si>
    <t>Employee Compensation</t>
  </si>
  <si>
    <t>Enter Your Total Average FTE Between February 15, 2020 and April 26, 2020</t>
  </si>
  <si>
    <t>Enter Your Total FTE During the Pay Period That Includes February 15, 2020</t>
  </si>
  <si>
    <t>Has the FTE Reduction Safe Habor  Been Met?</t>
  </si>
  <si>
    <t>Step 1</t>
  </si>
  <si>
    <t>Step 2</t>
  </si>
  <si>
    <t>Step 3</t>
  </si>
  <si>
    <t>Step 4</t>
  </si>
  <si>
    <t>The Method Used to Calculate FTEs for Purposes of This Test is:</t>
  </si>
  <si>
    <t>FTE Reduction Safe Harbor</t>
  </si>
  <si>
    <t>EIDL Advance Amount</t>
  </si>
  <si>
    <t>Forgiveness Amount Calculation</t>
  </si>
  <si>
    <t>Estimated Loan Balance to be Repaid</t>
  </si>
  <si>
    <t>Cash Compensation (Box 1) from PPP Schedule A Worksheet, Table 1</t>
  </si>
  <si>
    <t>Average FTE (Box 2) from PPP Schedule A Worksheet, Table 1</t>
  </si>
  <si>
    <t>Salary/Hourly Wage Reduction (Box 3) from PPP Schedule A Worksheet, Table 1</t>
  </si>
  <si>
    <t>Cash Compensation (Box 1) from PPP Schedule A Worksheet, Table 2</t>
  </si>
  <si>
    <t>Average FTE (Box 2) from PPP Schedule A Worksheet, Table 2</t>
  </si>
  <si>
    <t>FTE Reduction Safe Harbor Step 1</t>
  </si>
  <si>
    <t>FTE Reduction Safe Harbor Step 2</t>
  </si>
  <si>
    <t>FTE Reduction Safe Harbor Step 4</t>
  </si>
  <si>
    <t xml:space="preserve">THIS PAGE IS NOT MANDATORY TO COMPLETE. If you reduced your FTE employee levels during the period between February 15, 2020 and April 26, 2020 you can complete this page to see if the FTE Reduction Safe Harbor applies to you. Enter the weekly hours worked by each individual employee during the pay period listed at the top of the column (include all employees even if they are no longer employed by you). DO NOT INCLUDE ANY OWNERS. You must complete this sheet to see if you qualify for the FTE Reduction Safe Harbor. See instructions on cover page for full explanation of how to use this spreadsheet. </t>
  </si>
  <si>
    <r>
      <rPr>
        <b/>
        <sz val="11"/>
        <color theme="1"/>
        <rFont val="Calibri"/>
        <family val="2"/>
        <scheme val="minor"/>
      </rPr>
      <t xml:space="preserve">Forgiveness Calculation: </t>
    </r>
    <r>
      <rPr>
        <sz val="11"/>
        <color theme="1"/>
        <rFont val="Calibri"/>
        <family val="2"/>
        <scheme val="minor"/>
      </rPr>
      <t>This page matches the format of page 3 of the PPP Loan Forgiveness Application.</t>
    </r>
  </si>
  <si>
    <t>Enter the date you received your first disbursement of loan funds in cell C5</t>
  </si>
  <si>
    <t>Enter the full amount of your PPP loan in cell C6</t>
  </si>
  <si>
    <t>If you received an EIDL advance enter the amount received in cell C7</t>
  </si>
  <si>
    <t>Enter the last day of the pay period which includes 02/15/2020 in cell B6</t>
  </si>
  <si>
    <t xml:space="preserve">Enter the number of work days after 02/15/2020 remaining in that pay period in cell B7 </t>
  </si>
  <si>
    <t>Enter the pay date for the pay period that includes 02/15/2020 in cell B8</t>
  </si>
  <si>
    <t>Enter the number of work days between the date in cell L5 and 04/26/2020 in cell L7</t>
  </si>
  <si>
    <t>Enter the first day of the pay period which includes 02/15/2020 in cell O5</t>
  </si>
  <si>
    <t>Enter the number of work days in your pay period in cell O7</t>
  </si>
  <si>
    <t>Enter the number of work days in your pay period in cell R7</t>
  </si>
  <si>
    <t>Use Rows 13 -112 (as necessary) to enter the hours worked by your individual employees during the pay periods listed. If you have over 100 employees please contact us and we can provide you with a new worksheet with enough space to fit your full employee list.</t>
  </si>
  <si>
    <t>The worksheet will automatically calculate your FTEs using the appropriate method.</t>
  </si>
  <si>
    <r>
      <rPr>
        <b/>
        <sz val="11"/>
        <color theme="1"/>
        <rFont val="Calibri"/>
        <family val="2"/>
        <scheme val="minor"/>
      </rPr>
      <t>Employee Compensation</t>
    </r>
    <r>
      <rPr>
        <sz val="11"/>
        <color theme="1"/>
        <rFont val="Calibri"/>
        <family val="2"/>
        <scheme val="minor"/>
      </rPr>
      <t xml:space="preserve">:  Use this worksheet to enter wages, commissions, tips, and other cash compensation paid to employees during the 8 week covered payroll period, and the amounts reported in the 1sth quarter of 2020 for similar compensation. </t>
    </r>
  </si>
  <si>
    <t>Enter the first day of the first full pay period following the day of your loan disbursement in cell C10</t>
  </si>
  <si>
    <t xml:space="preserve">Use the drop down list in cell C13 to select your time period for calculating payroll costs. If you use a weekly or biweekly payroll period you can elect to use the "Alternative Covered Period" which allows you to align your covered period for payroll expenses with your existing pay periods. If you utilize a pay period larger than biweekly then you must select "Covered Period." </t>
  </si>
  <si>
    <t>Using rows 18 - 117 (as necessary) for all individual employees (excluding owner-employees) enter the following information:</t>
  </si>
  <si>
    <t>Column A - The employee's name</t>
  </si>
  <si>
    <t>Column B - The last four digits of the employee's social security number</t>
  </si>
  <si>
    <t>Column C - If the employee is an hourly employee enter the hours worked by the employee (including hours of paid holiday, vacation, and sick time) during the 1st quarter of 2020 (January 1, 2020 - March 31, 2020)</t>
  </si>
  <si>
    <t>Column E - Enter the amount of wages, commissions, tips and other cash compensation earned by the employee during the 1st quarter of 2020.</t>
  </si>
  <si>
    <t>Column F - from the drop down menu select if the employee is paid hourly or is a salaried employee</t>
  </si>
  <si>
    <t>Column G - Based on the frequency of your pay periods, if during any individual pay period in 2019 the employee earned compensation in excess of the following amounts select "Yes" from the drop down menu. If not, select "No"</t>
  </si>
  <si>
    <t>Weekly - $1,923</t>
  </si>
  <si>
    <t>Biweekly - $3,846</t>
  </si>
  <si>
    <t>Semimonthly - $4,167</t>
  </si>
  <si>
    <r>
      <rPr>
        <b/>
        <sz val="11"/>
        <color theme="1"/>
        <rFont val="Calibri"/>
        <family val="2"/>
        <scheme val="minor"/>
      </rPr>
      <t>Current FTE Calculation</t>
    </r>
    <r>
      <rPr>
        <sz val="11"/>
        <color theme="1"/>
        <rFont val="Calibri"/>
        <family val="2"/>
        <scheme val="minor"/>
      </rPr>
      <t>: Use this worksheet to record the hours worked by your employees during the 8 week covered payroll period.</t>
    </r>
  </si>
  <si>
    <t>Use Rows 7 -106 (as necessary) to enter the hours worked by your individual employees during the weeks listed. If you have over 100 employees please contact us and we can provide you with a new worksheet with enough space to fit your full employee list.</t>
  </si>
  <si>
    <t>If the employee meets one of the following exception criteria select "Yes" from the drop down menu in Column L. If not, select "No"</t>
  </si>
  <si>
    <t>If the employee had been furloughed and you made a good-faith written offer to rehire the employee during your 8 week covered period and that offer was rejected, and they were not replaced by a new employee</t>
  </si>
  <si>
    <t>The employee was fired for cause and was not replaced by a new employee</t>
  </si>
  <si>
    <t>The Employee voluntarily resigned and was not replaced by a new employee</t>
  </si>
  <si>
    <t>The Employee voluntarily requested and received a reduction in their hours, and their hours were not covered by a new employee.</t>
  </si>
  <si>
    <r>
      <rPr>
        <b/>
        <sz val="11"/>
        <color theme="1"/>
        <rFont val="Calibri"/>
        <family val="2"/>
        <scheme val="minor"/>
      </rPr>
      <t>Prior Period FTE Calculation</t>
    </r>
    <r>
      <rPr>
        <sz val="11"/>
        <color theme="1"/>
        <rFont val="Calibri"/>
        <family val="2"/>
        <scheme val="minor"/>
      </rPr>
      <t>: The PPP provides two possible comparison periods to determine any reduction in full time equivalent employees, as well as two different ways of calculating each employee's FTE. This worksheet will help determine the most advantageous comparison period for your loan forgiveness. This worksheet is formatted for a bi-weekly payroll with 5 work days per employee per work week. If you utilize a weekly pay period please combine the two weeks into one column. If you utilized an alternative pay schedule please contact us and we can provide you with a modified worksheet.</t>
    </r>
  </si>
  <si>
    <t>Enter the last day of the pay period which includes 02/15/2019 in cell B6</t>
  </si>
  <si>
    <t>Enter the number of work days between the date in cell V5 and 06/30/2019 in cell V7</t>
  </si>
  <si>
    <t>Enter the end of the pay period which includes 01/01/2020 in cell Y6</t>
  </si>
  <si>
    <t>Enter the number of work days after 01/01/2020 remaining in that pay period in cell Y7</t>
  </si>
  <si>
    <t>Enter the pay date for the pay period that includes 01/01/2020 in cell Y8</t>
  </si>
  <si>
    <t>Enter the number of work days between the date in cell AG5 and 02/29/2020 in cell AG7</t>
  </si>
  <si>
    <t>Use Rows 10 -109 (as necessary) to enter the hours worked by your individual employees during the pay periods listed. If you have over 100 employees please contact us and we can provide you with a new worksheet with enough space to fit your full employee list.</t>
  </si>
  <si>
    <t>Using rows 9 - 26 (as necessary) for all individual owners enter the following information:</t>
  </si>
  <si>
    <t>Column A - The owner's name</t>
  </si>
  <si>
    <t>e.)</t>
  </si>
  <si>
    <t>f.)</t>
  </si>
  <si>
    <t>g.)</t>
  </si>
  <si>
    <t>h.)</t>
  </si>
  <si>
    <t>i.)</t>
  </si>
  <si>
    <t>11.)</t>
  </si>
  <si>
    <t>12.)</t>
  </si>
  <si>
    <t>Column D - Enter the weeks worked by the employee during the  1st quarter or 2020. A full quarter of employment is 13 weeks</t>
  </si>
  <si>
    <t>Columns M through T - Use these column to record any payments made for employee health insurance, retirement benefits, or state and local payroll taxes paid by the employer (net of any employee withholdings). The allowable wages and compensation total will flow through from the employee and owner's compensation worksheets.  Any expenses incurred during the 8 week period can be included even if they are not paid during the 8 week period, as long as they are paid before next payroll period.</t>
  </si>
  <si>
    <r>
      <rPr>
        <b/>
        <sz val="11"/>
        <color theme="1"/>
        <rFont val="Calibri"/>
        <family val="2"/>
        <scheme val="minor"/>
      </rPr>
      <t>FTE Reduction Safe Harbor Calculation</t>
    </r>
    <r>
      <rPr>
        <sz val="11"/>
        <color theme="1"/>
        <rFont val="Calibri"/>
        <family val="2"/>
        <scheme val="minor"/>
      </rPr>
      <t xml:space="preserve">: If you reduced your FTE employee levels during the period between February 15, 2020 and April 26, 2020 complete this page to see if the FTE Reduction Safe Harbor applies to you. </t>
    </r>
  </si>
  <si>
    <t>Columns B through I - Use these columns to record any payments made in each of the expense categories listed. Any expenses incurred during the 8 week period can be included even if they are not paid during the 8 week period, as long as they are paid before the next billing cycle.</t>
  </si>
  <si>
    <t>Columns H through O - Enter any wages, commissions, tips, or other cash compensation paid to the employee in week identified at the top of the column. It is not necessary to have an entry in every week. You may include any compensation earned by the employee during the 8th week even if it was not paid by the end of the week, so long as the amounts are paid by the next normally scheduled payroll.</t>
  </si>
  <si>
    <t>N/A</t>
  </si>
  <si>
    <t>Does 2019 Compensation Meet $100,000 Limitation</t>
  </si>
  <si>
    <t>Owner's Compensation During Covered Period</t>
  </si>
  <si>
    <t>Owner's Compensation Eligible for Forgiveness</t>
  </si>
  <si>
    <t>trad</t>
  </si>
  <si>
    <t>alt</t>
  </si>
  <si>
    <t>100k?</t>
  </si>
  <si>
    <t>trad lb</t>
  </si>
  <si>
    <t>alt lb</t>
  </si>
  <si>
    <t>simp trad lb</t>
  </si>
  <si>
    <t>somp alt lb</t>
  </si>
  <si>
    <t>Base</t>
  </si>
  <si>
    <t>Adjustment</t>
  </si>
  <si>
    <t>Following the release of the Paycheck Protection Program Loan Forgiveness Application we have created this new calculator to better help you plan for and calculate your PPP Loan Forgiveness. As has been the case since the inception of this program there are still many unanswered questions and guidance is still needed. It is possible that as new guidance comes out aspects of this calculator may require modification which may be substantial.  As such please do not rely solely on these calculations for determining for loan forgiveness without consulting updates and regulatory information.</t>
  </si>
  <si>
    <r>
      <rPr>
        <b/>
        <sz val="11"/>
        <color theme="1"/>
        <rFont val="Calibri"/>
        <family val="2"/>
        <scheme val="minor"/>
      </rPr>
      <t>Covered Expense Summary</t>
    </r>
    <r>
      <rPr>
        <sz val="11"/>
        <color theme="1"/>
        <rFont val="Calibri"/>
        <family val="2"/>
        <scheme val="minor"/>
      </rPr>
      <t>: Use this page to track your use of your PPP Loan funds between the various allowable expense categories. The "Alternative Payroll Covered Period" election which lines up the 8 week period for payroll with your existing payroll schedule does not effect the 8 week period for nonpayroll expenses. Therefore it is possible that you may have different 8 week periods for payroll and nonpayroll expenses.</t>
    </r>
  </si>
  <si>
    <r>
      <rPr>
        <b/>
        <sz val="11"/>
        <color theme="1"/>
        <rFont val="Calibri"/>
        <family val="2"/>
        <scheme val="minor"/>
      </rPr>
      <t>Compensation to Owners</t>
    </r>
    <r>
      <rPr>
        <sz val="11"/>
        <color theme="1"/>
        <rFont val="Calibri"/>
        <family val="2"/>
        <scheme val="minor"/>
      </rPr>
      <t xml:space="preserve">:  Use this worksheet to enter wages, commissions, tips, and cash compensation paid to any owners of the business during the 8 week covered payroll period. </t>
    </r>
  </si>
  <si>
    <t>Column C - If the business is structured as either a Partnership or an LLC, for each owner select whether they are  a General Partner (Member) or a Limited Partner (Member)</t>
  </si>
  <si>
    <t>February 15, 2019 to June 30, 2019 FTE Reference Period</t>
  </si>
  <si>
    <t>If Business is a Partnership or LLC, Is the Owner a General Patner or Limited Partner?</t>
  </si>
  <si>
    <t>Repayment Period in Years</t>
  </si>
  <si>
    <t>If the average annual salary or hourly wage for each  employee listed on the PPP Schedule A Worksheet, Table 1 during the Covered Period or Alternative Payroll Covered Period was at least 75% of such employee's average annual salary or hourly wage between January 1, 2020 and March 31, 2020 select "Yes" from the drop down menu</t>
  </si>
  <si>
    <t>If you have not reduced the number of employees or the average paid hours of your employees between January 1, 2020 and the end of the Covered Period select  "Yes" from the drop down menu</t>
  </si>
  <si>
    <t>If you were unable to operate between February 15, 2020 and the end of the Covered Period at same level of business activity as before February 15,2020 due to compliance with requirements established or guidance issues between March 1, 2020 and December 31, 2020 by the Secretary of Health and Human Services, the Director of the Centers for Disesase Control and Prevention, or the Occupational Safety and Health Administration related to the maintenance of standards for sanitation, social distancing, or any other worker or customer safety requirement related to COVID-19 select "Yes" from the drop down menu.</t>
  </si>
  <si>
    <t>Did you satisfy FTE Reduction Safe Harbor 2?</t>
  </si>
  <si>
    <t>Allowable Wages</t>
  </si>
  <si>
    <t>2019 Employer Paid Portion of Owner's Health Insurance</t>
  </si>
  <si>
    <t>2019 Employer Paid Portion of Owner's Retirement Contribution</t>
  </si>
  <si>
    <t>What is the Structure of the Business</t>
  </si>
  <si>
    <t>Owner's Benefits Paid During Covered Period</t>
  </si>
  <si>
    <t>Owner's Benefits Eligible for Forgiveness</t>
  </si>
  <si>
    <t>2019 comp</t>
  </si>
  <si>
    <t>allowable annual benefits</t>
  </si>
  <si>
    <t>Lower of allowable or prior year</t>
  </si>
  <si>
    <t>Prorated Maximum amount</t>
  </si>
  <si>
    <t>Enter Your Total FTEs as of the earlier of December 31, 2020 or the date this application is submitted</t>
  </si>
  <si>
    <t>Enter the length of your loan repayment period, in years, in cell C8</t>
  </si>
  <si>
    <r>
      <rPr>
        <b/>
        <sz val="11"/>
        <color theme="1"/>
        <rFont val="Calibri"/>
        <family val="2"/>
        <scheme val="minor"/>
      </rPr>
      <t>PPP Schedule A</t>
    </r>
    <r>
      <rPr>
        <sz val="11"/>
        <color theme="1"/>
        <rFont val="Calibri"/>
        <family val="2"/>
        <scheme val="minor"/>
      </rPr>
      <t>: This page matches the format of Schedule A of the PPP Loan Forgiveness Application.</t>
    </r>
  </si>
  <si>
    <t>Answer the questions in cells B10, B29, and B30 using the drop down menus in cells C10, C28, and C29</t>
  </si>
  <si>
    <t xml:space="preserve">Column U -  If the employee's salary had been reduced, or their hourly wage had been reduced, after February 15, 2020, but was restored back to its previous level prior to the date you are applying for forgiveness or December 31, 2020, whichever is earlier, select "Yes" from the drop down menu. If the Employee's salary or hourly wage was reduced but not restored, or their salary or wage was not reduced at all, select "No". </t>
  </si>
  <si>
    <t>Had the Employee Been Restored to Full Salary or Hourly Wage Levels</t>
  </si>
  <si>
    <r>
      <t xml:space="preserve">Owners Benefits: </t>
    </r>
    <r>
      <rPr>
        <sz val="11"/>
        <color theme="1"/>
        <rFont val="Calibri"/>
        <family val="2"/>
        <scheme val="minor"/>
      </rPr>
      <t>If the business is an S-Corp or a C-Corp you may use this page to calculate any forgivable portion of benefits paid by the business on behalf of the owners.</t>
    </r>
  </si>
  <si>
    <t xml:space="preserve"> Using rows 9 - 26 (as necessary) for all individual owners enter the following information:</t>
  </si>
  <si>
    <t>Column B - The 2019 employer paid portion of the owner's health insurance.</t>
  </si>
  <si>
    <t>Column C - The 2019 employer paid portion of the owner's retirement contributions.</t>
  </si>
  <si>
    <t>Cell D9 - Select the structure of the business from the drop menu</t>
  </si>
  <si>
    <t xml:space="preserve">Column B - The 2019 amount of wages, tips, commissions, cash compensation paid, or net earnings from self employment for that owner. </t>
  </si>
  <si>
    <t>Columns E through L - Enter any amounts paid to owners during the covered payroll period</t>
  </si>
  <si>
    <t>Columns F through M - Enter any amounts paid by the business for the owner's health insurance or retirement contributions during the covered payroll period.</t>
  </si>
  <si>
    <t>Enter the first day of the pay period which includes 12/31/2020 or the date this application is being submitted (whichever is earlier) in cell R5</t>
  </si>
  <si>
    <t>Enter the last day of the pay period which includes 12/31/2020 or the date this application is being submitted (whichever is earlier) in cell R6</t>
  </si>
  <si>
    <t>Enter the pay date for the pay period that includes 12/31/2020 or the date this application is being submitted (whichever is earlier) in cell R8</t>
  </si>
  <si>
    <r>
      <rPr>
        <b/>
        <sz val="11"/>
        <color theme="1"/>
        <rFont val="Calibri"/>
        <family val="2"/>
        <scheme val="minor"/>
      </rPr>
      <t>FTE Reduction Safe Harbor 2</t>
    </r>
    <r>
      <rPr>
        <sz val="11"/>
        <color theme="1"/>
        <rFont val="Calibri"/>
        <family val="2"/>
        <scheme val="minor"/>
      </rPr>
      <t>: If you completed the FTE Safe Harbor Calculation worksheet this page will provide you with the information to complete the FTE Reduction Safe Harbor 2 portion of the PPP Schedule A Worksheet. No entries are required on this page.</t>
    </r>
  </si>
  <si>
    <t>60% Payroll Costs Limitation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</si>
</sst>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44" formatCode="_(&quot;$&quot;* #,##0.00_);_(&quot;$&quot;* \(#,##0.00\);_(&quot;$&quot;* &quot;-&quot;??_);_(@_)"/>
    <numFmt numFmtId="43" formatCode="_(* #,##0.00_);_(* \(#,##0.00\);_(* &quot;-&quot;??_);_(@_)"/>
    <numFmt numFmtId="164" formatCode="_(* #,##0.0000_);_(* \(#,##0.0000\);_(* &quot;-&quot;??_);_(@_)"/>
    <numFmt numFmtId="165" formatCode="_(* #,##0_);_(* \(#,##0\);_(* &quot;-&quot;??_);_(@_)"/>
    <numFmt numFmtId="166" formatCode="_(* #,##0.0_);_(* \(#,##0.0\);_(* &quot;-&quot;??_);_(@_)"/>
    <numFmt numFmtId="167" formatCode="0.000"/>
    <numFmt numFmtId="168" formatCode="0.0"/>
    <numFmt numFmtId="169" formatCode="_(* #,##0.0_);_(* \(#,##0.0\);_(* &quot;-&quot;?_);_(@_)"/>
  </numFmts>
  <fonts count="1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0"/>
      <color theme="1"/>
      <name val="Calibri"/>
      <family val="2"/>
      <scheme val="minor"/>
    </font>
    <font>
      <b/>
      <sz val="11"/>
      <color rgb="FF0070C0"/>
      <name val="Calibri"/>
      <family val="2"/>
      <scheme val="minor"/>
    </font>
    <font>
      <b/>
      <sz val="11"/>
      <name val="Calibri"/>
      <family val="2"/>
      <scheme val="minor"/>
    </font>
    <font>
      <b/>
      <sz val="12"/>
      <color theme="1"/>
      <name val="Calibri"/>
      <family val="2"/>
      <scheme val="minor"/>
    </font>
    <font>
      <i/>
      <sz val="11"/>
      <color theme="1"/>
      <name val="Calibri"/>
      <family val="2"/>
      <scheme val="minor"/>
    </font>
    <font>
      <b/>
      <u/>
      <sz val="11"/>
      <color rgb="FFFF0000"/>
      <name val="Calibri"/>
      <family val="2"/>
      <scheme val="minor"/>
    </font>
    <font>
      <b/>
      <sz val="14"/>
      <color theme="1"/>
      <name val="Calibri"/>
      <family val="2"/>
      <scheme val="minor"/>
    </font>
    <font>
      <sz val="11"/>
      <color rgb="FF0070C0"/>
      <name val="Calibri"/>
      <family val="2"/>
      <scheme val="minor"/>
    </font>
    <font>
      <sz val="12"/>
      <color theme="1"/>
      <name val="Calibri"/>
      <family val="2"/>
      <scheme val="minor"/>
    </font>
    <font>
      <sz val="11"/>
      <color rgb="FFFF0000"/>
      <name val="Calibri"/>
      <family val="2"/>
      <scheme val="minor"/>
    </font>
    <font>
      <b/>
      <sz val="11"/>
      <color rgb="FFFF0000"/>
      <name val="Calibri"/>
      <family val="2"/>
      <scheme val="minor"/>
    </font>
    <font>
      <i/>
      <sz val="8"/>
      <color theme="1"/>
      <name val="Calibri"/>
      <family val="2"/>
      <scheme val="minor"/>
    </font>
    <font>
      <b/>
      <sz val="16"/>
      <color theme="0"/>
      <name val="Calibri"/>
      <family val="2"/>
      <scheme val="minor"/>
    </font>
    <font>
      <sz val="14"/>
      <color theme="1"/>
      <name val="Calibri"/>
      <family val="2"/>
      <scheme val="minor"/>
    </font>
  </fonts>
  <fills count="19">
    <fill>
      <patternFill patternType="none"/>
    </fill>
    <fill>
      <patternFill patternType="gray125"/>
    </fill>
    <fill>
      <patternFill patternType="solid">
        <fgColor theme="7" tint="0.79998168889431442"/>
        <bgColor indexed="64"/>
      </patternFill>
    </fill>
    <fill>
      <patternFill patternType="solid">
        <fgColor theme="3"/>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theme="4"/>
        <bgColor indexed="64"/>
      </patternFill>
    </fill>
    <fill>
      <patternFill patternType="solid">
        <fgColor theme="9" tint="-0.499984740745262"/>
        <bgColor indexed="64"/>
      </patternFill>
    </fill>
    <fill>
      <patternFill patternType="solid">
        <fgColor theme="9" tint="0.79998168889431442"/>
        <bgColor indexed="64"/>
      </patternFill>
    </fill>
    <fill>
      <patternFill patternType="solid">
        <fgColor theme="8" tint="-0.499984740745262"/>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tint="-0.499984740745262"/>
        <bgColor indexed="64"/>
      </patternFill>
    </fill>
    <fill>
      <patternFill patternType="solid">
        <fgColor theme="1"/>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4" tint="0.59999389629810485"/>
        <bgColor indexed="64"/>
      </patternFill>
    </fill>
  </fills>
  <borders count="1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theme="0" tint="-0.34998626667073579"/>
      </right>
      <top/>
      <bottom/>
      <diagonal/>
    </border>
    <border>
      <left style="thin">
        <color theme="0" tint="-0.34998626667073579"/>
      </left>
      <right style="thin">
        <color theme="0" tint="-0.34998626667073579"/>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99">
    <xf numFmtId="0" fontId="0" fillId="0" borderId="0" xfId="0"/>
    <xf numFmtId="0" fontId="0" fillId="0" borderId="1" xfId="0" applyBorder="1"/>
    <xf numFmtId="14" fontId="6" fillId="0" borderId="2" xfId="0" applyNumberFormat="1" applyFont="1" applyBorder="1" applyProtection="1">
      <protection locked="0"/>
    </xf>
    <xf numFmtId="43" fontId="6" fillId="0" borderId="1" xfId="1" applyFont="1" applyBorder="1" applyProtection="1">
      <protection locked="0"/>
    </xf>
    <xf numFmtId="0" fontId="2" fillId="3" borderId="1" xfId="0" applyFont="1" applyFill="1" applyBorder="1"/>
    <xf numFmtId="0" fontId="2" fillId="3" borderId="1" xfId="0" applyFont="1" applyFill="1" applyBorder="1" applyAlignment="1">
      <alignment horizontal="right" wrapText="1"/>
    </xf>
    <xf numFmtId="43" fontId="0" fillId="4" borderId="1" xfId="1" applyFont="1" applyFill="1" applyBorder="1"/>
    <xf numFmtId="0" fontId="0" fillId="5" borderId="1" xfId="0" applyFill="1" applyBorder="1"/>
    <xf numFmtId="43" fontId="8" fillId="2" borderId="1" xfId="1" applyFont="1" applyFill="1" applyBorder="1"/>
    <xf numFmtId="0" fontId="0" fillId="0" borderId="1" xfId="0" applyBorder="1" applyAlignment="1">
      <alignment horizontal="left" indent="1"/>
    </xf>
    <xf numFmtId="43" fontId="0" fillId="2" borderId="1" xfId="1" applyFont="1" applyFill="1" applyBorder="1"/>
    <xf numFmtId="0" fontId="5" fillId="0" borderId="0" xfId="0" applyFont="1" applyAlignment="1">
      <alignment horizontal="left" vertical="center"/>
    </xf>
    <xf numFmtId="0" fontId="10" fillId="0" borderId="0" xfId="0" applyFont="1"/>
    <xf numFmtId="43" fontId="3" fillId="4" borderId="1" xfId="1" applyFont="1" applyFill="1" applyBorder="1"/>
    <xf numFmtId="0" fontId="2" fillId="6" borderId="5" xfId="0" applyFont="1" applyFill="1" applyBorder="1" applyAlignment="1">
      <alignment horizontal="right"/>
    </xf>
    <xf numFmtId="0" fontId="2" fillId="6" borderId="4" xfId="0" applyFont="1" applyFill="1" applyBorder="1" applyAlignment="1">
      <alignment horizontal="right"/>
    </xf>
    <xf numFmtId="0" fontId="2" fillId="3" borderId="4" xfId="0" applyFont="1" applyFill="1" applyBorder="1" applyAlignment="1">
      <alignment horizontal="right"/>
    </xf>
    <xf numFmtId="14" fontId="7" fillId="4" borderId="1" xfId="0" applyNumberFormat="1" applyFont="1" applyFill="1" applyBorder="1" applyAlignment="1">
      <alignment horizontal="right"/>
    </xf>
    <xf numFmtId="14" fontId="7" fillId="2" borderId="1" xfId="0" applyNumberFormat="1" applyFont="1" applyFill="1" applyBorder="1" applyAlignment="1">
      <alignment horizontal="right"/>
    </xf>
    <xf numFmtId="0" fontId="2" fillId="3" borderId="5" xfId="0" applyFont="1" applyFill="1" applyBorder="1" applyAlignment="1">
      <alignment horizontal="right"/>
    </xf>
    <xf numFmtId="0" fontId="4" fillId="7" borderId="3" xfId="0" applyFont="1" applyFill="1" applyBorder="1" applyAlignment="1">
      <alignment horizontal="left" vertical="center" wrapText="1"/>
    </xf>
    <xf numFmtId="43" fontId="4" fillId="7" borderId="6" xfId="1" applyFont="1" applyFill="1" applyBorder="1"/>
    <xf numFmtId="43" fontId="4" fillId="7" borderId="7" xfId="1" applyFont="1" applyFill="1" applyBorder="1"/>
    <xf numFmtId="43" fontId="12" fillId="0" borderId="1" xfId="1" applyFont="1" applyBorder="1" applyProtection="1">
      <protection locked="0"/>
    </xf>
    <xf numFmtId="0" fontId="0" fillId="0" borderId="1" xfId="0" applyBorder="1" applyAlignment="1">
      <alignment horizontal="left" vertical="center" wrapText="1" indent="1"/>
    </xf>
    <xf numFmtId="0" fontId="3" fillId="8" borderId="1" xfId="0" applyFont="1" applyFill="1" applyBorder="1" applyAlignment="1">
      <alignment horizontal="left" vertical="center" wrapText="1" indent="1"/>
    </xf>
    <xf numFmtId="0" fontId="4" fillId="9" borderId="3" xfId="0" applyFont="1" applyFill="1" applyBorder="1" applyAlignment="1">
      <alignment horizontal="left" vertical="center" wrapText="1"/>
    </xf>
    <xf numFmtId="43" fontId="4" fillId="9" borderId="6" xfId="1" applyFont="1" applyFill="1" applyBorder="1"/>
    <xf numFmtId="43" fontId="4" fillId="9" borderId="7" xfId="1" applyFont="1" applyFill="1" applyBorder="1"/>
    <xf numFmtId="43" fontId="12" fillId="0" borderId="5" xfId="1" applyFont="1" applyBorder="1" applyProtection="1">
      <protection locked="0"/>
    </xf>
    <xf numFmtId="0" fontId="0" fillId="0" borderId="1" xfId="0" applyBorder="1" applyAlignment="1">
      <alignment horizontal="left" vertical="center" wrapText="1" indent="2"/>
    </xf>
    <xf numFmtId="43" fontId="0" fillId="10" borderId="1" xfId="1" applyFont="1" applyFill="1" applyBorder="1"/>
    <xf numFmtId="43" fontId="9" fillId="11" borderId="1" xfId="1" applyFont="1" applyFill="1" applyBorder="1"/>
    <xf numFmtId="43" fontId="0" fillId="0" borderId="0" xfId="0" applyNumberFormat="1"/>
    <xf numFmtId="43" fontId="0" fillId="0" borderId="0" xfId="1" applyFont="1"/>
    <xf numFmtId="0" fontId="3" fillId="0" borderId="0" xfId="0" applyFont="1"/>
    <xf numFmtId="14" fontId="3" fillId="4" borderId="1" xfId="1" applyNumberFormat="1" applyFont="1" applyFill="1" applyBorder="1" applyAlignment="1">
      <alignment horizontal="center"/>
    </xf>
    <xf numFmtId="14" fontId="3" fillId="0" borderId="0" xfId="1" applyNumberFormat="1" applyFont="1" applyBorder="1" applyAlignment="1">
      <alignment horizontal="left" indent="1"/>
    </xf>
    <xf numFmtId="43" fontId="2" fillId="3" borderId="1" xfId="1" applyFont="1" applyFill="1" applyBorder="1" applyAlignment="1">
      <alignment horizontal="right"/>
    </xf>
    <xf numFmtId="14" fontId="7" fillId="2" borderId="1" xfId="1" applyNumberFormat="1" applyFont="1" applyFill="1" applyBorder="1" applyAlignment="1">
      <alignment horizontal="right"/>
    </xf>
    <xf numFmtId="43" fontId="12" fillId="0" borderId="5" xfId="1" applyFont="1" applyBorder="1" applyAlignment="1" applyProtection="1">
      <alignment horizontal="left" indent="1"/>
      <protection locked="0"/>
    </xf>
    <xf numFmtId="43" fontId="12" fillId="0" borderId="1" xfId="1" applyFont="1" applyBorder="1" applyAlignment="1" applyProtection="1">
      <alignment horizontal="left" indent="1"/>
      <protection locked="0"/>
    </xf>
    <xf numFmtId="0" fontId="3" fillId="2" borderId="1" xfId="0" applyFont="1" applyFill="1" applyBorder="1" applyAlignment="1">
      <alignment horizontal="right" indent="1"/>
    </xf>
    <xf numFmtId="43" fontId="3" fillId="2" borderId="1" xfId="1" applyFont="1" applyFill="1" applyBorder="1" applyAlignment="1">
      <alignment horizontal="left" indent="1"/>
    </xf>
    <xf numFmtId="14" fontId="0" fillId="0" borderId="0" xfId="1" applyNumberFormat="1" applyFont="1"/>
    <xf numFmtId="0" fontId="5" fillId="0" borderId="0" xfId="0" applyFont="1" applyAlignment="1">
      <alignment vertical="center"/>
    </xf>
    <xf numFmtId="14" fontId="0" fillId="2" borderId="1" xfId="0" applyNumberFormat="1" applyFill="1" applyBorder="1"/>
    <xf numFmtId="14" fontId="12" fillId="0" borderId="1" xfId="0" applyNumberFormat="1" applyFont="1" applyBorder="1" applyProtection="1">
      <protection locked="0"/>
    </xf>
    <xf numFmtId="0" fontId="3" fillId="8" borderId="3" xfId="0" applyFont="1" applyFill="1" applyBorder="1"/>
    <xf numFmtId="0" fontId="3" fillId="8" borderId="6" xfId="0" applyFont="1" applyFill="1" applyBorder="1"/>
    <xf numFmtId="0" fontId="3" fillId="5" borderId="6" xfId="0" applyFont="1" applyFill="1" applyBorder="1"/>
    <xf numFmtId="0" fontId="3" fillId="8" borderId="7" xfId="0" applyFont="1" applyFill="1" applyBorder="1"/>
    <xf numFmtId="0" fontId="12" fillId="0" borderId="1" xfId="0" applyFont="1" applyBorder="1" applyAlignment="1" applyProtection="1">
      <alignment horizontal="left" indent="1"/>
      <protection locked="0"/>
    </xf>
    <xf numFmtId="0" fontId="3" fillId="12" borderId="1" xfId="0" applyFont="1" applyFill="1" applyBorder="1"/>
    <xf numFmtId="43" fontId="3" fillId="12" borderId="1" xfId="1" applyFont="1" applyFill="1" applyBorder="1"/>
    <xf numFmtId="43" fontId="3" fillId="13" borderId="1" xfId="1" applyFont="1" applyFill="1" applyBorder="1"/>
    <xf numFmtId="0" fontId="2" fillId="3" borderId="2" xfId="0" applyFont="1" applyFill="1" applyBorder="1" applyAlignment="1">
      <alignment horizontal="right"/>
    </xf>
    <xf numFmtId="43" fontId="2" fillId="3" borderId="4" xfId="1" applyFont="1" applyFill="1" applyBorder="1" applyAlignment="1">
      <alignment horizontal="right"/>
    </xf>
    <xf numFmtId="43" fontId="2" fillId="3" borderId="5" xfId="1" applyFont="1" applyFill="1" applyBorder="1" applyAlignment="1">
      <alignment horizontal="right"/>
    </xf>
    <xf numFmtId="0" fontId="0" fillId="0" borderId="0" xfId="0" applyAlignment="1">
      <alignment horizontal="right"/>
    </xf>
    <xf numFmtId="8" fontId="3" fillId="2" borderId="1" xfId="1" applyNumberFormat="1" applyFont="1" applyFill="1" applyBorder="1"/>
    <xf numFmtId="43" fontId="12" fillId="0" borderId="2" xfId="1" applyFont="1" applyBorder="1" applyAlignment="1" applyProtection="1">
      <alignment horizontal="left" indent="1"/>
      <protection locked="0"/>
    </xf>
    <xf numFmtId="0" fontId="12" fillId="0" borderId="1" xfId="0" applyFont="1" applyBorder="1" applyAlignment="1" applyProtection="1">
      <alignment horizontal="center"/>
      <protection locked="0"/>
    </xf>
    <xf numFmtId="164" fontId="0" fillId="0" borderId="0" xfId="0" applyNumberFormat="1"/>
    <xf numFmtId="0" fontId="15" fillId="0" borderId="0" xfId="0" applyFont="1"/>
    <xf numFmtId="0" fontId="16" fillId="0" borderId="0" xfId="0" applyFont="1" applyAlignment="1">
      <alignment horizontal="right"/>
    </xf>
    <xf numFmtId="0" fontId="14" fillId="0" borderId="0" xfId="0" applyFont="1"/>
    <xf numFmtId="0" fontId="0" fillId="0" borderId="0" xfId="0" applyProtection="1"/>
    <xf numFmtId="43" fontId="0" fillId="2" borderId="1" xfId="1" applyFont="1" applyFill="1" applyBorder="1" applyAlignment="1" applyProtection="1">
      <alignment horizontal="left" indent="1"/>
    </xf>
    <xf numFmtId="43" fontId="13" fillId="2" borderId="1" xfId="1" applyFont="1" applyFill="1" applyBorder="1" applyAlignment="1" applyProtection="1">
      <alignment horizontal="left" indent="1"/>
    </xf>
    <xf numFmtId="43" fontId="13" fillId="2" borderId="11" xfId="1" applyFont="1" applyFill="1" applyBorder="1" applyAlignment="1" applyProtection="1">
      <alignment horizontal="left" indent="1"/>
    </xf>
    <xf numFmtId="43" fontId="13" fillId="4" borderId="11" xfId="1" applyFont="1" applyFill="1" applyBorder="1" applyAlignment="1" applyProtection="1">
      <alignment horizontal="left" indent="1"/>
    </xf>
    <xf numFmtId="165" fontId="12" fillId="0" borderId="1" xfId="1" applyNumberFormat="1" applyFont="1" applyBorder="1" applyProtection="1">
      <protection locked="0"/>
    </xf>
    <xf numFmtId="165" fontId="0" fillId="2" borderId="1" xfId="1" applyNumberFormat="1" applyFont="1" applyFill="1" applyBorder="1"/>
    <xf numFmtId="165" fontId="0" fillId="0" borderId="1" xfId="1" applyNumberFormat="1" applyFont="1" applyBorder="1" applyProtection="1">
      <protection locked="0"/>
    </xf>
    <xf numFmtId="165" fontId="0" fillId="5" borderId="1" xfId="0" applyNumberFormat="1" applyFill="1" applyBorder="1"/>
    <xf numFmtId="0" fontId="5" fillId="0" borderId="0" xfId="0" applyFont="1" applyAlignment="1">
      <alignment horizontal="center" vertical="center"/>
    </xf>
    <xf numFmtId="43" fontId="0" fillId="0" borderId="0" xfId="1" applyFont="1" applyFill="1" applyBorder="1" applyAlignment="1">
      <alignment horizontal="center"/>
    </xf>
    <xf numFmtId="14" fontId="3" fillId="0" borderId="0" xfId="1" applyNumberFormat="1" applyFont="1" applyFill="1" applyBorder="1" applyAlignment="1">
      <alignment horizontal="center"/>
    </xf>
    <xf numFmtId="43" fontId="13" fillId="15" borderId="11" xfId="1" applyFont="1" applyFill="1" applyBorder="1" applyAlignment="1" applyProtection="1">
      <alignment horizontal="left" indent="1"/>
    </xf>
    <xf numFmtId="43" fontId="0" fillId="15" borderId="1" xfId="1" applyFont="1" applyFill="1" applyBorder="1"/>
    <xf numFmtId="43" fontId="3" fillId="8" borderId="1" xfId="1" applyFont="1" applyFill="1" applyBorder="1" applyAlignment="1">
      <alignment horizontal="left" vertical="center" wrapText="1" indent="1"/>
    </xf>
    <xf numFmtId="0" fontId="2" fillId="3" borderId="5" xfId="0" applyFont="1" applyFill="1" applyBorder="1" applyAlignment="1">
      <alignment horizontal="right" wrapText="1"/>
    </xf>
    <xf numFmtId="0" fontId="0" fillId="0" borderId="0" xfId="0" applyFill="1" applyBorder="1"/>
    <xf numFmtId="43" fontId="8" fillId="0" borderId="0" xfId="1" applyFont="1" applyFill="1" applyBorder="1"/>
    <xf numFmtId="0" fontId="2" fillId="3" borderId="5" xfId="0" applyFont="1" applyFill="1" applyBorder="1" applyAlignment="1">
      <alignment wrapText="1"/>
    </xf>
    <xf numFmtId="0" fontId="3" fillId="0" borderId="0" xfId="0" applyFont="1" applyBorder="1" applyAlignment="1">
      <alignment horizontal="right"/>
    </xf>
    <xf numFmtId="0" fontId="0" fillId="0" borderId="0" xfId="0" applyFill="1"/>
    <xf numFmtId="0" fontId="3" fillId="0" borderId="3" xfId="0" applyFont="1" applyBorder="1" applyAlignment="1">
      <alignment horizontal="right"/>
    </xf>
    <xf numFmtId="43" fontId="13" fillId="0" borderId="0" xfId="1" applyFont="1" applyFill="1" applyBorder="1"/>
    <xf numFmtId="0" fontId="4" fillId="3" borderId="5" xfId="0" applyFont="1" applyFill="1" applyBorder="1" applyAlignment="1">
      <alignment horizontal="right" wrapText="1"/>
    </xf>
    <xf numFmtId="43" fontId="1" fillId="4" borderId="1" xfId="1" applyFont="1" applyFill="1" applyBorder="1"/>
    <xf numFmtId="0" fontId="3" fillId="0" borderId="1" xfId="0" applyFont="1" applyBorder="1" applyAlignment="1">
      <alignment horizontal="right" indent="1"/>
    </xf>
    <xf numFmtId="43" fontId="3" fillId="16" borderId="1" xfId="1" applyFont="1" applyFill="1" applyBorder="1"/>
    <xf numFmtId="0" fontId="8" fillId="0" borderId="0" xfId="0" applyFont="1" applyAlignment="1" applyProtection="1">
      <alignment horizontal="right"/>
    </xf>
    <xf numFmtId="0" fontId="5" fillId="0" borderId="0" xfId="0" applyFont="1" applyAlignment="1">
      <alignment horizontal="center" vertical="center"/>
    </xf>
    <xf numFmtId="0" fontId="0" fillId="0" borderId="0" xfId="0" applyAlignment="1">
      <alignment horizontal="left" wrapText="1"/>
    </xf>
    <xf numFmtId="165" fontId="0" fillId="0" borderId="0" xfId="0" applyNumberFormat="1"/>
    <xf numFmtId="0" fontId="3" fillId="11" borderId="0" xfId="0" applyFont="1" applyFill="1" applyBorder="1" applyAlignment="1">
      <alignment horizontal="center"/>
    </xf>
    <xf numFmtId="0" fontId="3" fillId="4" borderId="0" xfId="0" applyFont="1" applyFill="1" applyBorder="1" applyAlignment="1">
      <alignment horizontal="center"/>
    </xf>
    <xf numFmtId="14" fontId="0" fillId="2" borderId="0" xfId="0" applyNumberFormat="1" applyFill="1" applyBorder="1"/>
    <xf numFmtId="165" fontId="12" fillId="0" borderId="0" xfId="1" applyNumberFormat="1" applyFont="1" applyBorder="1" applyProtection="1">
      <protection locked="0"/>
    </xf>
    <xf numFmtId="0" fontId="3" fillId="8" borderId="0" xfId="0" applyFont="1" applyFill="1" applyBorder="1"/>
    <xf numFmtId="43" fontId="12" fillId="0" borderId="1" xfId="1" applyFont="1" applyBorder="1" applyProtection="1"/>
    <xf numFmtId="43" fontId="3" fillId="12" borderId="1" xfId="1" applyFont="1" applyFill="1" applyBorder="1" applyProtection="1"/>
    <xf numFmtId="43" fontId="3" fillId="13" borderId="1" xfId="1" applyFont="1" applyFill="1" applyBorder="1" applyProtection="1"/>
    <xf numFmtId="166" fontId="12" fillId="0" borderId="5" xfId="1" applyNumberFormat="1" applyFont="1" applyBorder="1" applyAlignment="1" applyProtection="1">
      <alignment horizontal="left" indent="1"/>
    </xf>
    <xf numFmtId="43" fontId="0" fillId="0" borderId="0" xfId="1" applyFont="1" applyAlignment="1">
      <alignment horizontal="right"/>
    </xf>
    <xf numFmtId="43" fontId="0" fillId="0" borderId="0" xfId="1" applyFont="1" applyAlignment="1" applyProtection="1">
      <alignment horizontal="right"/>
    </xf>
    <xf numFmtId="43" fontId="0" fillId="2" borderId="8" xfId="1" applyFont="1" applyFill="1" applyBorder="1" applyProtection="1"/>
    <xf numFmtId="43" fontId="0" fillId="0" borderId="0" xfId="1" applyFont="1" applyProtection="1"/>
    <xf numFmtId="0" fontId="0" fillId="0" borderId="0" xfId="0" applyFont="1"/>
    <xf numFmtId="0" fontId="0" fillId="0" borderId="0" xfId="0" applyFill="1" applyBorder="1" applyAlignment="1"/>
    <xf numFmtId="43" fontId="0" fillId="0" borderId="0" xfId="1" applyFont="1" applyBorder="1" applyAlignment="1">
      <alignment horizontal="center"/>
    </xf>
    <xf numFmtId="43" fontId="12" fillId="2" borderId="1" xfId="1" applyFont="1" applyFill="1" applyBorder="1" applyAlignment="1" applyProtection="1">
      <alignment horizontal="left" indent="1"/>
    </xf>
    <xf numFmtId="43" fontId="12" fillId="15" borderId="1" xfId="1" applyFont="1" applyFill="1" applyBorder="1" applyProtection="1"/>
    <xf numFmtId="43" fontId="0" fillId="15" borderId="1" xfId="1" applyFont="1" applyFill="1" applyBorder="1" applyProtection="1"/>
    <xf numFmtId="0" fontId="3" fillId="11" borderId="1" xfId="0" applyFont="1" applyFill="1" applyBorder="1"/>
    <xf numFmtId="43" fontId="13" fillId="0" borderId="1" xfId="1" applyFont="1" applyFill="1" applyBorder="1" applyAlignment="1" applyProtection="1">
      <alignment horizontal="left" indent="1"/>
      <protection locked="0"/>
    </xf>
    <xf numFmtId="14" fontId="3" fillId="0" borderId="0" xfId="1" applyNumberFormat="1" applyFont="1" applyFill="1" applyBorder="1" applyAlignment="1" applyProtection="1">
      <alignment horizontal="center"/>
      <protection locked="0"/>
    </xf>
    <xf numFmtId="14" fontId="3" fillId="0" borderId="1" xfId="1" applyNumberFormat="1" applyFont="1" applyFill="1" applyBorder="1" applyAlignment="1" applyProtection="1">
      <alignment horizontal="center"/>
      <protection locked="0"/>
    </xf>
    <xf numFmtId="0" fontId="5" fillId="0" borderId="0" xfId="0" applyFont="1" applyAlignment="1">
      <alignment horizontal="center" vertical="center"/>
    </xf>
    <xf numFmtId="0" fontId="3" fillId="4" borderId="9" xfId="0" applyFont="1" applyFill="1" applyBorder="1" applyAlignment="1">
      <alignment horizontal="center"/>
    </xf>
    <xf numFmtId="0" fontId="0" fillId="0" borderId="0" xfId="0" applyAlignment="1">
      <alignment horizontal="left" wrapText="1"/>
    </xf>
    <xf numFmtId="164" fontId="1" fillId="4" borderId="1" xfId="1" applyNumberFormat="1" applyFont="1" applyFill="1" applyBorder="1"/>
    <xf numFmtId="0" fontId="3" fillId="4" borderId="9" xfId="0" applyFont="1" applyFill="1" applyBorder="1" applyAlignment="1"/>
    <xf numFmtId="14" fontId="0" fillId="0" borderId="1" xfId="0" applyNumberFormat="1" applyFill="1" applyBorder="1"/>
    <xf numFmtId="14" fontId="0" fillId="0" borderId="0" xfId="0" applyNumberFormat="1" applyFill="1" applyBorder="1"/>
    <xf numFmtId="14" fontId="12" fillId="0" borderId="1" xfId="0" applyNumberFormat="1" applyFont="1" applyFill="1" applyBorder="1" applyProtection="1">
      <protection locked="0"/>
    </xf>
    <xf numFmtId="165" fontId="12" fillId="0" borderId="1" xfId="1" applyNumberFormat="1" applyFont="1" applyFill="1" applyBorder="1" applyProtection="1">
      <protection locked="0"/>
    </xf>
    <xf numFmtId="165" fontId="12" fillId="0" borderId="0" xfId="1" applyNumberFormat="1" applyFont="1" applyFill="1" applyBorder="1" applyProtection="1">
      <protection locked="0"/>
    </xf>
    <xf numFmtId="0" fontId="3" fillId="17" borderId="9" xfId="0" applyFont="1" applyFill="1" applyBorder="1" applyAlignment="1"/>
    <xf numFmtId="14" fontId="0" fillId="17" borderId="1" xfId="0" applyNumberFormat="1" applyFill="1" applyBorder="1"/>
    <xf numFmtId="14" fontId="12" fillId="17" borderId="1" xfId="0" applyNumberFormat="1" applyFont="1" applyFill="1" applyBorder="1" applyProtection="1">
      <protection locked="0"/>
    </xf>
    <xf numFmtId="165" fontId="12" fillId="17" borderId="1" xfId="1" applyNumberFormat="1" applyFont="1" applyFill="1" applyBorder="1" applyProtection="1">
      <protection locked="0"/>
    </xf>
    <xf numFmtId="0" fontId="3" fillId="17" borderId="6" xfId="0" applyFont="1" applyFill="1" applyBorder="1"/>
    <xf numFmtId="43" fontId="12" fillId="17" borderId="1" xfId="1" applyFont="1" applyFill="1" applyBorder="1" applyProtection="1"/>
    <xf numFmtId="43" fontId="3" fillId="17" borderId="1" xfId="1" applyFont="1" applyFill="1" applyBorder="1" applyProtection="1"/>
    <xf numFmtId="0" fontId="3" fillId="18" borderId="9" xfId="0" applyFont="1" applyFill="1" applyBorder="1" applyAlignment="1"/>
    <xf numFmtId="0" fontId="5" fillId="0" borderId="0" xfId="0" applyFont="1" applyAlignment="1" applyProtection="1">
      <alignment vertical="center"/>
    </xf>
    <xf numFmtId="0" fontId="5" fillId="0" borderId="0" xfId="0" applyFont="1" applyAlignment="1" applyProtection="1">
      <alignment horizontal="center" vertical="center"/>
    </xf>
    <xf numFmtId="0" fontId="0" fillId="0" borderId="1" xfId="0" applyBorder="1" applyAlignment="1" applyProtection="1">
      <alignment horizontal="left" wrapText="1"/>
    </xf>
    <xf numFmtId="43" fontId="1" fillId="4" borderId="1" xfId="1" applyFont="1" applyFill="1" applyBorder="1" applyProtection="1"/>
    <xf numFmtId="0" fontId="2" fillId="3" borderId="1" xfId="0" applyFont="1" applyFill="1" applyBorder="1" applyProtection="1"/>
    <xf numFmtId="0" fontId="2" fillId="3" borderId="1" xfId="0" applyFont="1" applyFill="1" applyBorder="1" applyAlignment="1" applyProtection="1">
      <alignment horizontal="right" wrapText="1"/>
    </xf>
    <xf numFmtId="0" fontId="0" fillId="0" borderId="1" xfId="0" applyBorder="1" applyAlignment="1" applyProtection="1">
      <alignment horizontal="left" wrapText="1" indent="1"/>
    </xf>
    <xf numFmtId="0" fontId="0" fillId="0" borderId="0" xfId="0" applyFill="1" applyBorder="1" applyProtection="1"/>
    <xf numFmtId="43" fontId="13" fillId="0" borderId="0" xfId="1" applyFont="1" applyFill="1" applyBorder="1" applyProtection="1"/>
    <xf numFmtId="0" fontId="4" fillId="3" borderId="5" xfId="0" applyFont="1" applyFill="1" applyBorder="1" applyAlignment="1" applyProtection="1">
      <alignment horizontal="right" wrapText="1"/>
    </xf>
    <xf numFmtId="0" fontId="3" fillId="0" borderId="0" xfId="0" applyFont="1" applyBorder="1" applyAlignment="1" applyProtection="1">
      <alignment horizontal="right"/>
    </xf>
    <xf numFmtId="0" fontId="0" fillId="0" borderId="0" xfId="0" applyFill="1" applyProtection="1"/>
    <xf numFmtId="164" fontId="0" fillId="0" borderId="0" xfId="0" applyNumberFormat="1" applyProtection="1"/>
    <xf numFmtId="43" fontId="0" fillId="0" borderId="0" xfId="0" applyNumberFormat="1" applyProtection="1"/>
    <xf numFmtId="0" fontId="3" fillId="0" borderId="1" xfId="0" applyFont="1" applyBorder="1" applyAlignment="1" applyProtection="1">
      <alignment horizontal="right" indent="1"/>
    </xf>
    <xf numFmtId="43" fontId="3" fillId="16" borderId="1" xfId="1" applyFont="1" applyFill="1" applyBorder="1" applyProtection="1"/>
    <xf numFmtId="0" fontId="3" fillId="0" borderId="1" xfId="0" applyFont="1" applyBorder="1" applyAlignment="1" applyProtection="1">
      <alignment horizontal="left" indent="1"/>
    </xf>
    <xf numFmtId="0" fontId="0" fillId="0" borderId="0" xfId="0" applyFill="1" applyBorder="1" applyAlignment="1" applyProtection="1"/>
    <xf numFmtId="0" fontId="0" fillId="0" borderId="0" xfId="0" applyFont="1" applyProtection="1"/>
    <xf numFmtId="14" fontId="12" fillId="4" borderId="1" xfId="0" applyNumberFormat="1" applyFont="1" applyFill="1" applyBorder="1" applyProtection="1"/>
    <xf numFmtId="14" fontId="0" fillId="0" borderId="1" xfId="0" applyNumberFormat="1" applyFill="1" applyBorder="1" applyProtection="1">
      <protection locked="0"/>
    </xf>
    <xf numFmtId="165" fontId="0" fillId="0" borderId="1" xfId="1" applyNumberFormat="1" applyFont="1" applyFill="1" applyBorder="1" applyProtection="1">
      <protection locked="0"/>
    </xf>
    <xf numFmtId="49" fontId="0" fillId="0" borderId="0" xfId="0" applyNumberFormat="1"/>
    <xf numFmtId="0" fontId="0" fillId="0" borderId="0" xfId="0" applyAlignment="1">
      <alignment horizontal="right" vertical="top"/>
    </xf>
    <xf numFmtId="167" fontId="0" fillId="0" borderId="0" xfId="0" applyNumberFormat="1"/>
    <xf numFmtId="2" fontId="0" fillId="0" borderId="0" xfId="0" applyNumberFormat="1"/>
    <xf numFmtId="168" fontId="0" fillId="0" borderId="0" xfId="0" applyNumberFormat="1"/>
    <xf numFmtId="169" fontId="0" fillId="0" borderId="0" xfId="0" applyNumberFormat="1"/>
    <xf numFmtId="0" fontId="0" fillId="0" borderId="0" xfId="0" applyAlignment="1">
      <alignment horizontal="left" vertical="top" wrapText="1"/>
    </xf>
    <xf numFmtId="0" fontId="17" fillId="14" borderId="0" xfId="0" applyFont="1" applyFill="1" applyAlignment="1" applyProtection="1">
      <alignment horizontal="center"/>
      <protection locked="0"/>
    </xf>
    <xf numFmtId="0" fontId="0" fillId="0" borderId="0" xfId="2" applyNumberFormat="1" applyFont="1" applyAlignment="1" applyProtection="1">
      <alignment horizontal="center" wrapText="1"/>
    </xf>
    <xf numFmtId="0" fontId="0" fillId="0" borderId="0" xfId="0" applyAlignment="1">
      <alignment horizontal="left" wrapText="1"/>
    </xf>
    <xf numFmtId="0" fontId="11" fillId="0" borderId="0" xfId="0" applyFont="1" applyAlignment="1">
      <alignment horizontal="center"/>
    </xf>
    <xf numFmtId="0" fontId="0" fillId="0" borderId="0" xfId="0" applyAlignment="1">
      <alignment horizontal="left" vertical="top" wrapText="1"/>
    </xf>
    <xf numFmtId="0" fontId="5" fillId="0" borderId="0" xfId="0" applyFont="1" applyAlignment="1">
      <alignment horizontal="center" vertical="center"/>
    </xf>
    <xf numFmtId="0" fontId="3" fillId="11" borderId="9" xfId="0" applyFont="1" applyFill="1" applyBorder="1" applyAlignment="1">
      <alignment horizontal="center"/>
    </xf>
    <xf numFmtId="0" fontId="5" fillId="0" borderId="0" xfId="0" applyFont="1" applyAlignment="1" applyProtection="1">
      <alignment horizontal="center" vertical="center"/>
    </xf>
    <xf numFmtId="43" fontId="2" fillId="3" borderId="4" xfId="1" applyFont="1" applyFill="1" applyBorder="1" applyAlignment="1">
      <alignment horizontal="center" wrapText="1"/>
    </xf>
    <xf numFmtId="43" fontId="2" fillId="3" borderId="5" xfId="1" applyFont="1" applyFill="1" applyBorder="1" applyAlignment="1">
      <alignment horizontal="center" wrapText="1"/>
    </xf>
    <xf numFmtId="43" fontId="2" fillId="3" borderId="2" xfId="1" applyFont="1" applyFill="1" applyBorder="1" applyAlignment="1">
      <alignment horizontal="center" wrapText="1"/>
    </xf>
    <xf numFmtId="0" fontId="2" fillId="3" borderId="2" xfId="0" applyFont="1" applyFill="1" applyBorder="1" applyAlignment="1">
      <alignment horizontal="center" wrapText="1"/>
    </xf>
    <xf numFmtId="0" fontId="2" fillId="3" borderId="4" xfId="0" applyFont="1" applyFill="1" applyBorder="1" applyAlignment="1">
      <alignment horizontal="center" wrapText="1"/>
    </xf>
    <xf numFmtId="0" fontId="2" fillId="3" borderId="5" xfId="0" applyFont="1" applyFill="1" applyBorder="1" applyAlignment="1">
      <alignment horizontal="center" wrapText="1"/>
    </xf>
    <xf numFmtId="43" fontId="5" fillId="0" borderId="0" xfId="1" applyFont="1" applyAlignment="1">
      <alignment horizontal="center" vertical="center"/>
    </xf>
    <xf numFmtId="43" fontId="18" fillId="0" borderId="0" xfId="1" applyFont="1" applyAlignment="1">
      <alignment horizontal="center" vertical="center"/>
    </xf>
    <xf numFmtId="0" fontId="8" fillId="0" borderId="0" xfId="0" applyFont="1" applyAlignment="1" applyProtection="1">
      <alignment horizontal="right"/>
    </xf>
    <xf numFmtId="0" fontId="8" fillId="0" borderId="10" xfId="0" applyFont="1" applyBorder="1" applyAlignment="1" applyProtection="1">
      <alignment horizontal="right"/>
    </xf>
    <xf numFmtId="43" fontId="0" fillId="0" borderId="3" xfId="1" applyFont="1" applyBorder="1" applyAlignment="1">
      <alignment horizontal="center"/>
    </xf>
    <xf numFmtId="43" fontId="0" fillId="0" borderId="7" xfId="1" applyFont="1" applyBorder="1" applyAlignment="1">
      <alignment horizontal="center"/>
    </xf>
    <xf numFmtId="43" fontId="0" fillId="0" borderId="0" xfId="1" applyFont="1" applyBorder="1" applyAlignment="1">
      <alignment horizontal="right"/>
    </xf>
    <xf numFmtId="0" fontId="0" fillId="0" borderId="0" xfId="0" applyAlignment="1">
      <alignment horizontal="center"/>
    </xf>
    <xf numFmtId="43" fontId="2" fillId="3" borderId="2" xfId="1" applyFont="1" applyFill="1" applyBorder="1" applyAlignment="1">
      <alignment horizontal="center" vertical="center" wrapText="1"/>
    </xf>
    <xf numFmtId="43" fontId="2" fillId="3" borderId="4" xfId="1" applyFont="1" applyFill="1" applyBorder="1" applyAlignment="1">
      <alignment horizontal="center" vertical="center" wrapText="1"/>
    </xf>
    <xf numFmtId="0" fontId="3" fillId="4" borderId="9" xfId="0" applyFont="1" applyFill="1" applyBorder="1" applyAlignment="1">
      <alignment horizontal="center"/>
    </xf>
    <xf numFmtId="0" fontId="12" fillId="2" borderId="5" xfId="0" applyFont="1" applyFill="1" applyBorder="1" applyAlignment="1" applyProtection="1">
      <alignment horizontal="left" indent="1"/>
    </xf>
    <xf numFmtId="0" fontId="0" fillId="0" borderId="1" xfId="0" applyBorder="1" applyAlignment="1">
      <alignment horizontal="left" wrapText="1" indent="1"/>
    </xf>
    <xf numFmtId="43" fontId="1" fillId="0" borderId="1" xfId="1" applyFont="1" applyFill="1" applyBorder="1" applyProtection="1">
      <protection locked="0"/>
    </xf>
    <xf numFmtId="0" fontId="12" fillId="2" borderId="1" xfId="0" applyFont="1" applyFill="1" applyBorder="1" applyAlignment="1">
      <alignment horizontal="left" indent="1"/>
    </xf>
    <xf numFmtId="0" fontId="8" fillId="0" borderId="0" xfId="0" applyFont="1" applyAlignment="1">
      <alignment horizontal="right"/>
    </xf>
    <xf numFmtId="0" fontId="3" fillId="0" borderId="0" xfId="0" applyFont="1" applyAlignment="1">
      <alignment horizontal="left"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95251</xdr:rowOff>
    </xdr:from>
    <xdr:to>
      <xdr:col>7</xdr:col>
      <xdr:colOff>65138</xdr:colOff>
      <xdr:row>5</xdr:row>
      <xdr:rowOff>285751</xdr:rowOff>
    </xdr:to>
    <xdr:pic>
      <xdr:nvPicPr>
        <xdr:cNvPr id="3" name="Picture 2">
          <a:extLst>
            <a:ext uri="{FF2B5EF4-FFF2-40B4-BE49-F238E27FC236}">
              <a16:creationId xmlns:a16="http://schemas.microsoft.com/office/drawing/2014/main" id="{9D04363B-BB5C-42CE-B58F-89173DE09D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1"/>
          <a:ext cx="6332588" cy="1143000"/>
        </a:xfrm>
        <a:prstGeom prst="rect">
          <a:avLst/>
        </a:prstGeom>
      </xdr:spPr>
    </xdr:pic>
    <xdr:clientData/>
  </xdr:twoCellAnchor>
  <xdr:twoCellAnchor editAs="oneCell">
    <xdr:from>
      <xdr:col>0</xdr:col>
      <xdr:colOff>0</xdr:colOff>
      <xdr:row>0</xdr:row>
      <xdr:rowOff>95251</xdr:rowOff>
    </xdr:from>
    <xdr:to>
      <xdr:col>7</xdr:col>
      <xdr:colOff>65138</xdr:colOff>
      <xdr:row>6</xdr:row>
      <xdr:rowOff>95251</xdr:rowOff>
    </xdr:to>
    <xdr:pic>
      <xdr:nvPicPr>
        <xdr:cNvPr id="4" name="Picture 3">
          <a:extLst>
            <a:ext uri="{FF2B5EF4-FFF2-40B4-BE49-F238E27FC236}">
              <a16:creationId xmlns:a16="http://schemas.microsoft.com/office/drawing/2014/main" id="{8C11C2AA-4A2A-4FE6-9D56-E9C54E54C67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1"/>
          <a:ext cx="6332588" cy="13144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428625</xdr:colOff>
      <xdr:row>0</xdr:row>
      <xdr:rowOff>152400</xdr:rowOff>
    </xdr:from>
    <xdr:to>
      <xdr:col>13</xdr:col>
      <xdr:colOff>0</xdr:colOff>
      <xdr:row>0</xdr:row>
      <xdr:rowOff>1181100</xdr:rowOff>
    </xdr:to>
    <xdr:pic>
      <xdr:nvPicPr>
        <xdr:cNvPr id="2" name="Picture 1">
          <a:extLst>
            <a:ext uri="{FF2B5EF4-FFF2-40B4-BE49-F238E27FC236}">
              <a16:creationId xmlns:a16="http://schemas.microsoft.com/office/drawing/2014/main" id="{C86C064A-0C54-4111-908B-9ADA645E1A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 y="152400"/>
          <a:ext cx="61150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1491583</xdr:colOff>
      <xdr:row>2</xdr:row>
      <xdr:rowOff>47625</xdr:rowOff>
    </xdr:to>
    <xdr:pic>
      <xdr:nvPicPr>
        <xdr:cNvPr id="2" name="Picture 1">
          <a:extLst>
            <a:ext uri="{FF2B5EF4-FFF2-40B4-BE49-F238E27FC236}">
              <a16:creationId xmlns:a16="http://schemas.microsoft.com/office/drawing/2014/main" id="{ED566165-E37B-45BE-813E-01932930512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8100"/>
          <a:ext cx="6015958" cy="1085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3</xdr:col>
      <xdr:colOff>910558</xdr:colOff>
      <xdr:row>2</xdr:row>
      <xdr:rowOff>47625</xdr:rowOff>
    </xdr:to>
    <xdr:pic>
      <xdr:nvPicPr>
        <xdr:cNvPr id="2" name="Picture 1">
          <a:extLst>
            <a:ext uri="{FF2B5EF4-FFF2-40B4-BE49-F238E27FC236}">
              <a16:creationId xmlns:a16="http://schemas.microsoft.com/office/drawing/2014/main" id="{D2B880F2-49BA-4A8E-8DDB-1D386B4B0A3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8100"/>
          <a:ext cx="6015958" cy="10858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300958</xdr:colOff>
      <xdr:row>2</xdr:row>
      <xdr:rowOff>47625</xdr:rowOff>
    </xdr:to>
    <xdr:pic>
      <xdr:nvPicPr>
        <xdr:cNvPr id="2" name="Picture 1">
          <a:extLst>
            <a:ext uri="{FF2B5EF4-FFF2-40B4-BE49-F238E27FC236}">
              <a16:creationId xmlns:a16="http://schemas.microsoft.com/office/drawing/2014/main" id="{A5DC48F0-DA04-46A1-8426-38ACEB40F40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8100"/>
          <a:ext cx="6015958" cy="10858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0</xdr:row>
      <xdr:rowOff>47625</xdr:rowOff>
    </xdr:from>
    <xdr:to>
      <xdr:col>5</xdr:col>
      <xdr:colOff>619125</xdr:colOff>
      <xdr:row>4</xdr:row>
      <xdr:rowOff>142875</xdr:rowOff>
    </xdr:to>
    <xdr:pic>
      <xdr:nvPicPr>
        <xdr:cNvPr id="3" name="Picture 1">
          <a:extLst>
            <a:ext uri="{FF2B5EF4-FFF2-40B4-BE49-F238E27FC236}">
              <a16:creationId xmlns:a16="http://schemas.microsoft.com/office/drawing/2014/main" id="{0F8928C2-3CB2-4B4B-B8D2-9972D479A7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47625"/>
          <a:ext cx="59436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57150</xdr:colOff>
      <xdr:row>0</xdr:row>
      <xdr:rowOff>38100</xdr:rowOff>
    </xdr:from>
    <xdr:to>
      <xdr:col>7</xdr:col>
      <xdr:colOff>819150</xdr:colOff>
      <xdr:row>3</xdr:row>
      <xdr:rowOff>446484</xdr:rowOff>
    </xdr:to>
    <xdr:pic>
      <xdr:nvPicPr>
        <xdr:cNvPr id="2" name="Picture 1">
          <a:extLst>
            <a:ext uri="{FF2B5EF4-FFF2-40B4-BE49-F238E27FC236}">
              <a16:creationId xmlns:a16="http://schemas.microsoft.com/office/drawing/2014/main" id="{FB2809DF-CE5D-4EAD-95E6-1DE7BE3097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5076825" cy="11227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xdr:colOff>
      <xdr:row>0</xdr:row>
      <xdr:rowOff>76200</xdr:rowOff>
    </xdr:from>
    <xdr:to>
      <xdr:col>4</xdr:col>
      <xdr:colOff>775879</xdr:colOff>
      <xdr:row>1</xdr:row>
      <xdr:rowOff>123825</xdr:rowOff>
    </xdr:to>
    <xdr:pic>
      <xdr:nvPicPr>
        <xdr:cNvPr id="3" name="Picture 1">
          <a:extLst>
            <a:ext uri="{FF2B5EF4-FFF2-40B4-BE49-F238E27FC236}">
              <a16:creationId xmlns:a16="http://schemas.microsoft.com/office/drawing/2014/main" id="{99D5D07D-CE27-41BC-849F-00D8C95D1C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76200"/>
          <a:ext cx="5490754"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57150</xdr:colOff>
      <xdr:row>0</xdr:row>
      <xdr:rowOff>38100</xdr:rowOff>
    </xdr:from>
    <xdr:to>
      <xdr:col>4</xdr:col>
      <xdr:colOff>819150</xdr:colOff>
      <xdr:row>3</xdr:row>
      <xdr:rowOff>446484</xdr:rowOff>
    </xdr:to>
    <xdr:pic>
      <xdr:nvPicPr>
        <xdr:cNvPr id="2" name="Picture 1">
          <a:extLst>
            <a:ext uri="{FF2B5EF4-FFF2-40B4-BE49-F238E27FC236}">
              <a16:creationId xmlns:a16="http://schemas.microsoft.com/office/drawing/2014/main" id="{5B1F138F-A49A-4668-80F3-8225D9C6BE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10344150" cy="11227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57150</xdr:colOff>
      <xdr:row>0</xdr:row>
      <xdr:rowOff>38100</xdr:rowOff>
    </xdr:from>
    <xdr:to>
      <xdr:col>4</xdr:col>
      <xdr:colOff>819150</xdr:colOff>
      <xdr:row>3</xdr:row>
      <xdr:rowOff>446484</xdr:rowOff>
    </xdr:to>
    <xdr:pic>
      <xdr:nvPicPr>
        <xdr:cNvPr id="2" name="Picture 1">
          <a:extLst>
            <a:ext uri="{FF2B5EF4-FFF2-40B4-BE49-F238E27FC236}">
              <a16:creationId xmlns:a16="http://schemas.microsoft.com/office/drawing/2014/main" id="{81D3837A-40BB-49B7-ACDA-02ACDD23BA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7410450" cy="11227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38100</xdr:rowOff>
    </xdr:from>
    <xdr:to>
      <xdr:col>5</xdr:col>
      <xdr:colOff>819150</xdr:colOff>
      <xdr:row>3</xdr:row>
      <xdr:rowOff>446484</xdr:rowOff>
    </xdr:to>
    <xdr:pic>
      <xdr:nvPicPr>
        <xdr:cNvPr id="3" name="Picture 2">
          <a:extLst>
            <a:ext uri="{FF2B5EF4-FFF2-40B4-BE49-F238E27FC236}">
              <a16:creationId xmlns:a16="http://schemas.microsoft.com/office/drawing/2014/main" id="{F26E2892-2558-4A0E-AB4E-D6A6D2FD13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8858250" cy="11227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428625</xdr:colOff>
      <xdr:row>0</xdr:row>
      <xdr:rowOff>152400</xdr:rowOff>
    </xdr:from>
    <xdr:to>
      <xdr:col>15</xdr:col>
      <xdr:colOff>47625</xdr:colOff>
      <xdr:row>0</xdr:row>
      <xdr:rowOff>1181100</xdr:rowOff>
    </xdr:to>
    <xdr:pic>
      <xdr:nvPicPr>
        <xdr:cNvPr id="3" name="Picture 1">
          <a:extLst>
            <a:ext uri="{FF2B5EF4-FFF2-40B4-BE49-F238E27FC236}">
              <a16:creationId xmlns:a16="http://schemas.microsoft.com/office/drawing/2014/main" id="{C18F0D64-CCBA-4492-A222-DCE0FB41C0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 y="152400"/>
          <a:ext cx="59436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20Week%20Weekly.BiWeekly%20PPP%20Loan%20Forgiveness%20Calcula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Forgiveness Calculation"/>
      <sheetName val="PPP Schedule A"/>
      <sheetName val="Employee Compensation 24 Week"/>
      <sheetName val="Current FTE Calculation 24 Week"/>
      <sheetName val="Compensation to Owners"/>
      <sheetName val="Owners Benefits"/>
      <sheetName val="Covered Expense Summary"/>
      <sheetName val="Prior Period FTE Calculation"/>
      <sheetName val="FTE Safe Harbor FTE Calculation"/>
      <sheetName val="FTE Reduction Safe Harbor 2"/>
    </sheetNames>
    <sheetDataSet>
      <sheetData sheetId="0"/>
      <sheetData sheetId="1"/>
      <sheetData sheetId="2"/>
      <sheetData sheetId="3">
        <row r="16">
          <cell r="H16">
            <v>0</v>
          </cell>
        </row>
      </sheetData>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4A831-9D62-45E4-92A8-8B9DC8CDFE64}">
  <sheetPr>
    <pageSetUpPr fitToPage="1"/>
  </sheetPr>
  <dimension ref="A2:K93"/>
  <sheetViews>
    <sheetView showGridLines="0" workbookViewId="0">
      <selection activeCell="A93" sqref="A93"/>
    </sheetView>
  </sheetViews>
  <sheetFormatPr defaultRowHeight="15" x14ac:dyDescent="0.25"/>
  <cols>
    <col min="1" max="2" width="5.7109375" customWidth="1"/>
    <col min="3" max="3" width="18.7109375" customWidth="1"/>
    <col min="4" max="4" width="22.5703125" customWidth="1"/>
    <col min="5" max="5" width="18.7109375" customWidth="1"/>
    <col min="6" max="6" width="15.5703125" customWidth="1"/>
    <col min="7" max="7" width="7" customWidth="1"/>
    <col min="10" max="10" width="9.140625" style="64"/>
  </cols>
  <sheetData>
    <row r="2" spans="1:11" x14ac:dyDescent="0.25">
      <c r="F2" s="59"/>
    </row>
    <row r="3" spans="1:11" x14ac:dyDescent="0.25">
      <c r="F3" s="59"/>
    </row>
    <row r="4" spans="1:11" x14ac:dyDescent="0.25">
      <c r="F4" s="59"/>
    </row>
    <row r="5" spans="1:11" x14ac:dyDescent="0.25">
      <c r="F5" s="59"/>
    </row>
    <row r="6" spans="1:11" ht="28.5" customHeight="1" x14ac:dyDescent="0.25">
      <c r="F6" s="65"/>
    </row>
    <row r="7" spans="1:11" ht="27.75" customHeight="1" x14ac:dyDescent="0.35">
      <c r="A7" s="168" t="s">
        <v>33</v>
      </c>
      <c r="B7" s="168"/>
      <c r="C7" s="168"/>
      <c r="D7" s="168"/>
      <c r="E7" s="168"/>
      <c r="F7" s="168"/>
      <c r="G7" s="168"/>
      <c r="K7" s="66"/>
    </row>
    <row r="9" spans="1:11" ht="96.75" customHeight="1" x14ac:dyDescent="0.25">
      <c r="A9" s="169" t="s">
        <v>221</v>
      </c>
      <c r="B9" s="169"/>
      <c r="C9" s="169"/>
      <c r="D9" s="169"/>
      <c r="E9" s="169"/>
      <c r="F9" s="169"/>
      <c r="G9" s="169"/>
    </row>
    <row r="10" spans="1:11" x14ac:dyDescent="0.25">
      <c r="E10" s="161"/>
    </row>
    <row r="11" spans="1:11" ht="18.75" x14ac:dyDescent="0.3">
      <c r="A11" s="171" t="s">
        <v>36</v>
      </c>
      <c r="B11" s="171"/>
      <c r="C11" s="171"/>
      <c r="D11" s="171"/>
      <c r="E11" s="171"/>
      <c r="F11" s="171"/>
      <c r="G11" s="171"/>
    </row>
    <row r="12" spans="1:11" x14ac:dyDescent="0.25">
      <c r="A12" s="170" t="s">
        <v>153</v>
      </c>
      <c r="B12" s="170"/>
      <c r="C12" s="170"/>
      <c r="D12" s="170"/>
      <c r="E12" s="170"/>
      <c r="F12" s="170"/>
      <c r="G12" s="170"/>
    </row>
    <row r="13" spans="1:11" x14ac:dyDescent="0.25">
      <c r="A13" s="162" t="s">
        <v>37</v>
      </c>
      <c r="B13" t="s">
        <v>154</v>
      </c>
    </row>
    <row r="14" spans="1:11" x14ac:dyDescent="0.25">
      <c r="A14" s="162" t="s">
        <v>38</v>
      </c>
      <c r="B14" t="s">
        <v>155</v>
      </c>
    </row>
    <row r="15" spans="1:11" x14ac:dyDescent="0.25">
      <c r="A15" s="162" t="s">
        <v>39</v>
      </c>
      <c r="B15" s="170" t="s">
        <v>156</v>
      </c>
      <c r="C15" s="170"/>
      <c r="D15" s="170"/>
      <c r="E15" s="170"/>
      <c r="F15" s="170"/>
    </row>
    <row r="16" spans="1:11" x14ac:dyDescent="0.25">
      <c r="A16" s="162" t="s">
        <v>43</v>
      </c>
      <c r="B16" s="170" t="s">
        <v>243</v>
      </c>
      <c r="C16" s="170"/>
      <c r="D16" s="170"/>
      <c r="E16" s="170"/>
      <c r="F16" s="170"/>
    </row>
    <row r="17" spans="1:7" ht="29.25" customHeight="1" x14ac:dyDescent="0.25">
      <c r="A17" s="162" t="s">
        <v>44</v>
      </c>
      <c r="B17" s="170" t="s">
        <v>40</v>
      </c>
      <c r="C17" s="170"/>
      <c r="D17" s="170"/>
      <c r="E17" s="170"/>
      <c r="F17" s="170"/>
    </row>
    <row r="18" spans="1:7" ht="12.75" customHeight="1" x14ac:dyDescent="0.25"/>
    <row r="19" spans="1:7" ht="27" customHeight="1" x14ac:dyDescent="0.25">
      <c r="A19" s="170" t="s">
        <v>244</v>
      </c>
      <c r="B19" s="170"/>
      <c r="C19" s="170"/>
      <c r="D19" s="170"/>
      <c r="E19" s="170"/>
      <c r="F19" s="170"/>
      <c r="G19" s="170"/>
    </row>
    <row r="20" spans="1:7" ht="28.5" customHeight="1" x14ac:dyDescent="0.25">
      <c r="A20" s="162" t="s">
        <v>37</v>
      </c>
      <c r="B20" s="170" t="s">
        <v>245</v>
      </c>
      <c r="C20" s="170"/>
      <c r="D20" s="170"/>
      <c r="E20" s="170"/>
      <c r="F20" s="170"/>
    </row>
    <row r="21" spans="1:7" ht="29.25" customHeight="1" x14ac:dyDescent="0.25">
      <c r="A21" s="162" t="s">
        <v>38</v>
      </c>
      <c r="B21" s="170" t="s">
        <v>40</v>
      </c>
      <c r="C21" s="170"/>
      <c r="D21" s="170"/>
      <c r="E21" s="170"/>
      <c r="F21" s="170"/>
    </row>
    <row r="22" spans="1:7" ht="15.75" customHeight="1" x14ac:dyDescent="0.25">
      <c r="A22" s="123"/>
      <c r="B22" s="123"/>
      <c r="C22" s="123"/>
      <c r="D22" s="123"/>
      <c r="E22" s="123"/>
      <c r="F22" s="123"/>
      <c r="G22" s="123"/>
    </row>
    <row r="23" spans="1:7" ht="46.5" customHeight="1" x14ac:dyDescent="0.25">
      <c r="A23" s="170" t="s">
        <v>166</v>
      </c>
      <c r="B23" s="170"/>
      <c r="C23" s="170"/>
      <c r="D23" s="170"/>
      <c r="E23" s="170"/>
      <c r="F23" s="170"/>
      <c r="G23" s="170"/>
    </row>
    <row r="24" spans="1:7" ht="31.5" customHeight="1" x14ac:dyDescent="0.25">
      <c r="A24" s="162" t="s">
        <v>37</v>
      </c>
      <c r="B24" s="170" t="s">
        <v>167</v>
      </c>
      <c r="C24" s="170"/>
      <c r="D24" s="170"/>
      <c r="E24" s="170"/>
      <c r="F24" s="170"/>
    </row>
    <row r="25" spans="1:7" ht="78" customHeight="1" x14ac:dyDescent="0.25">
      <c r="A25" s="162" t="s">
        <v>38</v>
      </c>
      <c r="B25" s="170" t="s">
        <v>168</v>
      </c>
      <c r="C25" s="170"/>
      <c r="D25" s="170"/>
      <c r="E25" s="170"/>
      <c r="F25" s="170"/>
    </row>
    <row r="26" spans="1:7" ht="30.75" customHeight="1" x14ac:dyDescent="0.25">
      <c r="A26" s="162" t="s">
        <v>39</v>
      </c>
      <c r="B26" s="170" t="s">
        <v>169</v>
      </c>
      <c r="C26" s="170"/>
      <c r="D26" s="170"/>
      <c r="E26" s="170"/>
      <c r="F26" s="170"/>
    </row>
    <row r="27" spans="1:7" x14ac:dyDescent="0.25">
      <c r="B27" s="162" t="s">
        <v>50</v>
      </c>
      <c r="C27" s="170" t="s">
        <v>170</v>
      </c>
      <c r="D27" s="170"/>
      <c r="E27" s="170"/>
      <c r="F27" s="170"/>
    </row>
    <row r="28" spans="1:7" x14ac:dyDescent="0.25">
      <c r="B28" s="162" t="s">
        <v>51</v>
      </c>
      <c r="C28" s="170" t="s">
        <v>171</v>
      </c>
      <c r="D28" s="170"/>
      <c r="E28" s="170"/>
      <c r="F28" s="170"/>
    </row>
    <row r="29" spans="1:7" ht="48.75" customHeight="1" x14ac:dyDescent="0.25">
      <c r="B29" s="162" t="s">
        <v>52</v>
      </c>
      <c r="C29" s="172" t="s">
        <v>172</v>
      </c>
      <c r="D29" s="172"/>
      <c r="E29" s="172"/>
      <c r="F29" s="172"/>
    </row>
    <row r="30" spans="1:7" ht="30.75" customHeight="1" x14ac:dyDescent="0.25">
      <c r="B30" s="162" t="s">
        <v>53</v>
      </c>
      <c r="C30" s="170" t="s">
        <v>203</v>
      </c>
      <c r="D30" s="170"/>
      <c r="E30" s="170"/>
      <c r="F30" s="170"/>
    </row>
    <row r="31" spans="1:7" ht="34.5" customHeight="1" x14ac:dyDescent="0.25">
      <c r="B31" s="162" t="s">
        <v>196</v>
      </c>
      <c r="C31" s="172" t="s">
        <v>173</v>
      </c>
      <c r="D31" s="172"/>
      <c r="E31" s="172"/>
      <c r="F31" s="172"/>
    </row>
    <row r="32" spans="1:7" ht="28.5" customHeight="1" x14ac:dyDescent="0.25">
      <c r="B32" s="162" t="s">
        <v>197</v>
      </c>
      <c r="C32" s="170" t="s">
        <v>174</v>
      </c>
      <c r="D32" s="170"/>
      <c r="E32" s="170"/>
      <c r="F32" s="170"/>
    </row>
    <row r="33" spans="1:7" ht="44.25" customHeight="1" x14ac:dyDescent="0.25">
      <c r="B33" s="162" t="s">
        <v>198</v>
      </c>
      <c r="C33" s="170" t="s">
        <v>175</v>
      </c>
      <c r="D33" s="170"/>
      <c r="E33" s="170"/>
      <c r="F33" s="170"/>
    </row>
    <row r="34" spans="1:7" x14ac:dyDescent="0.25">
      <c r="B34" s="162"/>
      <c r="C34" s="123"/>
      <c r="D34" s="123" t="s">
        <v>176</v>
      </c>
      <c r="E34" s="123"/>
      <c r="F34" s="123"/>
    </row>
    <row r="35" spans="1:7" x14ac:dyDescent="0.25">
      <c r="B35" s="162"/>
      <c r="C35" s="123"/>
      <c r="D35" s="123" t="s">
        <v>177</v>
      </c>
      <c r="E35" s="123"/>
      <c r="F35" s="123"/>
    </row>
    <row r="36" spans="1:7" x14ac:dyDescent="0.25">
      <c r="B36" s="162"/>
      <c r="C36" s="123"/>
      <c r="D36" s="123" t="s">
        <v>178</v>
      </c>
      <c r="E36" s="123"/>
      <c r="F36" s="123"/>
    </row>
    <row r="37" spans="1:7" ht="84" customHeight="1" x14ac:dyDescent="0.25">
      <c r="B37" s="162" t="s">
        <v>199</v>
      </c>
      <c r="C37" s="172" t="s">
        <v>207</v>
      </c>
      <c r="D37" s="172"/>
      <c r="E37" s="172"/>
      <c r="F37" s="172"/>
    </row>
    <row r="38" spans="1:7" ht="89.25" customHeight="1" x14ac:dyDescent="0.25">
      <c r="B38" s="162" t="s">
        <v>200</v>
      </c>
      <c r="C38" s="170" t="s">
        <v>246</v>
      </c>
      <c r="D38" s="170"/>
      <c r="E38" s="170"/>
      <c r="F38" s="170"/>
    </row>
    <row r="39" spans="1:7" ht="21" customHeight="1" x14ac:dyDescent="0.25">
      <c r="B39" s="162"/>
      <c r="C39" s="123"/>
      <c r="D39" s="123"/>
      <c r="E39" s="123"/>
      <c r="F39" s="123"/>
    </row>
    <row r="40" spans="1:7" ht="33" customHeight="1" x14ac:dyDescent="0.25">
      <c r="A40" s="170" t="s">
        <v>179</v>
      </c>
      <c r="B40" s="170"/>
      <c r="C40" s="170"/>
      <c r="D40" s="170"/>
      <c r="E40" s="170"/>
      <c r="F40" s="170"/>
      <c r="G40" s="170"/>
    </row>
    <row r="41" spans="1:7" ht="47.25" customHeight="1" x14ac:dyDescent="0.25">
      <c r="A41" s="162" t="s">
        <v>37</v>
      </c>
      <c r="B41" s="170" t="s">
        <v>180</v>
      </c>
      <c r="C41" s="170"/>
      <c r="D41" s="170"/>
      <c r="E41" s="170"/>
      <c r="F41" s="170"/>
    </row>
    <row r="42" spans="1:7" ht="33.75" customHeight="1" x14ac:dyDescent="0.25">
      <c r="A42" s="162" t="s">
        <v>38</v>
      </c>
      <c r="B42" s="170" t="s">
        <v>181</v>
      </c>
      <c r="C42" s="170"/>
      <c r="D42" s="170"/>
      <c r="E42" s="170"/>
      <c r="F42" s="170"/>
    </row>
    <row r="43" spans="1:7" ht="45.75" customHeight="1" x14ac:dyDescent="0.25">
      <c r="A43" s="162"/>
      <c r="B43" s="162" t="s">
        <v>50</v>
      </c>
      <c r="C43" s="170" t="s">
        <v>182</v>
      </c>
      <c r="D43" s="170"/>
      <c r="E43" s="170"/>
      <c r="F43" s="170"/>
    </row>
    <row r="44" spans="1:7" x14ac:dyDescent="0.25">
      <c r="A44" s="162"/>
      <c r="B44" s="162" t="s">
        <v>51</v>
      </c>
      <c r="C44" s="170" t="s">
        <v>183</v>
      </c>
      <c r="D44" s="170"/>
      <c r="E44" s="170"/>
      <c r="F44" s="170"/>
    </row>
    <row r="45" spans="1:7" x14ac:dyDescent="0.25">
      <c r="A45" s="162"/>
      <c r="B45" s="162" t="s">
        <v>52</v>
      </c>
      <c r="C45" s="170" t="s">
        <v>184</v>
      </c>
      <c r="D45" s="170"/>
      <c r="E45" s="170"/>
      <c r="F45" s="170"/>
    </row>
    <row r="46" spans="1:7" ht="32.25" customHeight="1" x14ac:dyDescent="0.25">
      <c r="A46" s="162"/>
      <c r="B46" s="162" t="s">
        <v>53</v>
      </c>
      <c r="C46" s="170" t="s">
        <v>185</v>
      </c>
      <c r="D46" s="170"/>
      <c r="E46" s="170"/>
      <c r="F46" s="170"/>
    </row>
    <row r="48" spans="1:7" ht="46.5" customHeight="1" x14ac:dyDescent="0.25">
      <c r="A48" s="170" t="s">
        <v>223</v>
      </c>
      <c r="B48" s="170"/>
      <c r="C48" s="170"/>
      <c r="D48" s="170"/>
      <c r="E48" s="170"/>
      <c r="F48" s="170"/>
      <c r="G48" s="170"/>
    </row>
    <row r="49" spans="1:7" x14ac:dyDescent="0.25">
      <c r="A49" s="162" t="s">
        <v>39</v>
      </c>
      <c r="B49" s="170" t="s">
        <v>194</v>
      </c>
      <c r="C49" s="170"/>
      <c r="D49" s="170"/>
      <c r="E49" s="170"/>
      <c r="F49" s="170"/>
    </row>
    <row r="50" spans="1:7" x14ac:dyDescent="0.25">
      <c r="A50" s="162" t="s">
        <v>37</v>
      </c>
      <c r="B50" s="170" t="s">
        <v>194</v>
      </c>
      <c r="C50" s="170"/>
      <c r="D50" s="170"/>
      <c r="E50" s="170"/>
      <c r="F50" s="170"/>
    </row>
    <row r="51" spans="1:7" x14ac:dyDescent="0.25">
      <c r="B51" s="162" t="s">
        <v>50</v>
      </c>
      <c r="C51" s="170" t="s">
        <v>195</v>
      </c>
      <c r="D51" s="170"/>
      <c r="E51" s="170"/>
      <c r="F51" s="170"/>
    </row>
    <row r="52" spans="1:7" ht="32.25" customHeight="1" x14ac:dyDescent="0.25">
      <c r="B52" s="162" t="s">
        <v>51</v>
      </c>
      <c r="C52" s="170" t="s">
        <v>253</v>
      </c>
      <c r="D52" s="170"/>
      <c r="E52" s="170"/>
      <c r="F52" s="170"/>
    </row>
    <row r="53" spans="1:7" ht="51" customHeight="1" x14ac:dyDescent="0.25">
      <c r="B53" s="162" t="s">
        <v>52</v>
      </c>
      <c r="C53" s="172" t="s">
        <v>224</v>
      </c>
      <c r="D53" s="172"/>
      <c r="E53" s="172"/>
      <c r="F53" s="172"/>
    </row>
    <row r="54" spans="1:7" ht="39.75" customHeight="1" x14ac:dyDescent="0.25">
      <c r="B54" s="162" t="s">
        <v>53</v>
      </c>
      <c r="C54" s="172" t="s">
        <v>254</v>
      </c>
      <c r="D54" s="172"/>
      <c r="E54" s="172"/>
      <c r="F54" s="172"/>
    </row>
    <row r="55" spans="1:7" ht="46.5" customHeight="1" x14ac:dyDescent="0.25">
      <c r="A55" s="198" t="s">
        <v>248</v>
      </c>
      <c r="B55" s="170"/>
      <c r="C55" s="170"/>
      <c r="D55" s="170"/>
      <c r="E55" s="170"/>
      <c r="F55" s="170"/>
      <c r="G55" s="170"/>
    </row>
    <row r="56" spans="1:7" x14ac:dyDescent="0.25">
      <c r="A56" s="162" t="s">
        <v>37</v>
      </c>
      <c r="B56" s="170" t="s">
        <v>249</v>
      </c>
      <c r="C56" s="170"/>
      <c r="D56" s="170"/>
      <c r="E56" s="170"/>
      <c r="F56" s="170"/>
    </row>
    <row r="57" spans="1:7" x14ac:dyDescent="0.25">
      <c r="B57" s="162" t="s">
        <v>50</v>
      </c>
      <c r="C57" s="170" t="s">
        <v>250</v>
      </c>
      <c r="D57" s="170"/>
      <c r="E57" s="170"/>
      <c r="F57" s="170"/>
    </row>
    <row r="58" spans="1:7" x14ac:dyDescent="0.25">
      <c r="B58" s="162" t="s">
        <v>51</v>
      </c>
      <c r="C58" s="170" t="s">
        <v>251</v>
      </c>
      <c r="D58" s="170"/>
      <c r="E58" s="170"/>
      <c r="F58" s="170"/>
    </row>
    <row r="59" spans="1:7" x14ac:dyDescent="0.25">
      <c r="B59" s="162" t="s">
        <v>52</v>
      </c>
      <c r="C59" s="172" t="s">
        <v>252</v>
      </c>
      <c r="D59" s="172"/>
      <c r="E59" s="172"/>
      <c r="F59" s="172"/>
    </row>
    <row r="60" spans="1:7" ht="38.25" customHeight="1" x14ac:dyDescent="0.25">
      <c r="B60" s="162" t="s">
        <v>53</v>
      </c>
      <c r="C60" s="172" t="s">
        <v>255</v>
      </c>
      <c r="D60" s="172"/>
      <c r="E60" s="172"/>
      <c r="F60" s="172"/>
    </row>
    <row r="61" spans="1:7" ht="24" customHeight="1" x14ac:dyDescent="0.25">
      <c r="B61" s="162"/>
      <c r="C61" s="167"/>
      <c r="D61" s="167"/>
      <c r="E61" s="167"/>
      <c r="F61" s="167"/>
    </row>
    <row r="62" spans="1:7" ht="103.5" customHeight="1" x14ac:dyDescent="0.25">
      <c r="A62" s="170" t="s">
        <v>186</v>
      </c>
      <c r="B62" s="170"/>
      <c r="C62" s="170"/>
      <c r="D62" s="170"/>
      <c r="E62" s="170"/>
      <c r="F62" s="170"/>
      <c r="G62" s="170"/>
    </row>
    <row r="63" spans="1:7" x14ac:dyDescent="0.25">
      <c r="A63" s="162" t="s">
        <v>37</v>
      </c>
      <c r="B63" s="170" t="s">
        <v>187</v>
      </c>
      <c r="C63" s="170"/>
      <c r="D63" s="170"/>
      <c r="E63" s="170"/>
      <c r="F63" s="170"/>
    </row>
    <row r="64" spans="1:7" x14ac:dyDescent="0.25">
      <c r="A64" s="162" t="s">
        <v>38</v>
      </c>
      <c r="B64" s="170" t="s">
        <v>57</v>
      </c>
      <c r="C64" s="170"/>
      <c r="D64" s="170"/>
      <c r="E64" s="170"/>
      <c r="F64" s="170"/>
    </row>
    <row r="65" spans="1:7" x14ac:dyDescent="0.25">
      <c r="A65" s="162" t="s">
        <v>39</v>
      </c>
      <c r="B65" s="170" t="s">
        <v>58</v>
      </c>
      <c r="C65" s="170"/>
      <c r="D65" s="170"/>
      <c r="E65" s="170"/>
      <c r="F65" s="170"/>
    </row>
    <row r="66" spans="1:7" x14ac:dyDescent="0.25">
      <c r="A66" s="162" t="s">
        <v>43</v>
      </c>
      <c r="B66" s="170" t="s">
        <v>188</v>
      </c>
      <c r="C66" s="170"/>
      <c r="D66" s="170"/>
      <c r="E66" s="170"/>
      <c r="F66" s="170"/>
    </row>
    <row r="67" spans="1:7" x14ac:dyDescent="0.25">
      <c r="A67" s="162" t="s">
        <v>44</v>
      </c>
      <c r="B67" s="170" t="s">
        <v>189</v>
      </c>
      <c r="C67" s="170"/>
      <c r="D67" s="170"/>
      <c r="E67" s="170"/>
      <c r="F67" s="170"/>
    </row>
    <row r="68" spans="1:7" x14ac:dyDescent="0.25">
      <c r="A68" s="162" t="s">
        <v>45</v>
      </c>
      <c r="B68" s="170" t="s">
        <v>190</v>
      </c>
      <c r="C68" s="170"/>
      <c r="D68" s="170"/>
      <c r="E68" s="170"/>
      <c r="F68" s="170"/>
    </row>
    <row r="69" spans="1:7" x14ac:dyDescent="0.25">
      <c r="A69" s="162" t="s">
        <v>46</v>
      </c>
      <c r="B69" s="170" t="s">
        <v>191</v>
      </c>
      <c r="C69" s="170"/>
      <c r="D69" s="170"/>
      <c r="E69" s="170"/>
      <c r="F69" s="170"/>
    </row>
    <row r="70" spans="1:7" x14ac:dyDescent="0.25">
      <c r="A70" s="162" t="s">
        <v>47</v>
      </c>
      <c r="B70" s="170" t="s">
        <v>192</v>
      </c>
      <c r="C70" s="170"/>
      <c r="D70" s="170"/>
      <c r="E70" s="170"/>
      <c r="F70" s="170"/>
    </row>
    <row r="71" spans="1:7" ht="44.25" customHeight="1" x14ac:dyDescent="0.25">
      <c r="A71" s="162" t="s">
        <v>48</v>
      </c>
      <c r="B71" s="170" t="s">
        <v>193</v>
      </c>
      <c r="C71" s="170"/>
      <c r="D71" s="170"/>
      <c r="E71" s="170"/>
      <c r="F71" s="170"/>
    </row>
    <row r="73" spans="1:7" ht="44.25" customHeight="1" x14ac:dyDescent="0.25">
      <c r="B73" s="162"/>
      <c r="C73" s="123"/>
      <c r="D73" s="123"/>
      <c r="E73" s="123"/>
      <c r="F73" s="123"/>
    </row>
    <row r="74" spans="1:7" ht="83.25" customHeight="1" x14ac:dyDescent="0.25">
      <c r="A74" s="170" t="s">
        <v>222</v>
      </c>
      <c r="B74" s="170"/>
      <c r="C74" s="170"/>
      <c r="D74" s="170"/>
      <c r="E74" s="170"/>
      <c r="F74" s="170"/>
      <c r="G74" s="170"/>
    </row>
    <row r="75" spans="1:7" ht="61.5" customHeight="1" x14ac:dyDescent="0.25">
      <c r="A75" s="162" t="s">
        <v>37</v>
      </c>
      <c r="B75" s="170" t="s">
        <v>206</v>
      </c>
      <c r="C75" s="170"/>
      <c r="D75" s="170"/>
      <c r="E75" s="170"/>
      <c r="F75" s="170"/>
    </row>
    <row r="76" spans="1:7" ht="92.25" customHeight="1" x14ac:dyDescent="0.25">
      <c r="A76" s="162" t="s">
        <v>38</v>
      </c>
      <c r="B76" s="170" t="s">
        <v>204</v>
      </c>
      <c r="C76" s="170"/>
      <c r="D76" s="170"/>
      <c r="E76" s="170"/>
      <c r="F76" s="170"/>
    </row>
    <row r="78" spans="1:7" ht="45" customHeight="1" x14ac:dyDescent="0.25">
      <c r="A78" s="170" t="s">
        <v>205</v>
      </c>
      <c r="B78" s="170"/>
      <c r="C78" s="170"/>
      <c r="D78" s="170"/>
      <c r="E78" s="170"/>
      <c r="F78" s="170"/>
      <c r="G78" s="170"/>
    </row>
    <row r="79" spans="1:7" x14ac:dyDescent="0.25">
      <c r="A79" s="162" t="s">
        <v>37</v>
      </c>
      <c r="B79" s="170" t="s">
        <v>157</v>
      </c>
      <c r="C79" s="170"/>
      <c r="D79" s="170"/>
      <c r="E79" s="170"/>
      <c r="F79" s="170"/>
    </row>
    <row r="80" spans="1:7" x14ac:dyDescent="0.25">
      <c r="A80" s="162" t="s">
        <v>38</v>
      </c>
      <c r="B80" s="170" t="s">
        <v>158</v>
      </c>
      <c r="C80" s="170"/>
      <c r="D80" s="170"/>
      <c r="E80" s="170"/>
      <c r="F80" s="170"/>
    </row>
    <row r="81" spans="1:7" x14ac:dyDescent="0.25">
      <c r="A81" s="162" t="s">
        <v>39</v>
      </c>
      <c r="B81" s="170" t="s">
        <v>159</v>
      </c>
      <c r="C81" s="170"/>
      <c r="D81" s="170"/>
      <c r="E81" s="170"/>
      <c r="F81" s="170"/>
    </row>
    <row r="82" spans="1:7" x14ac:dyDescent="0.25">
      <c r="A82" s="162" t="s">
        <v>43</v>
      </c>
      <c r="B82" s="170" t="s">
        <v>160</v>
      </c>
      <c r="C82" s="170"/>
      <c r="D82" s="170"/>
      <c r="E82" s="170"/>
      <c r="F82" s="170"/>
    </row>
    <row r="83" spans="1:7" x14ac:dyDescent="0.25">
      <c r="A83" s="162" t="s">
        <v>44</v>
      </c>
      <c r="B83" s="170" t="s">
        <v>161</v>
      </c>
      <c r="C83" s="170"/>
      <c r="D83" s="170"/>
      <c r="E83" s="170"/>
      <c r="F83" s="170"/>
    </row>
    <row r="84" spans="1:7" x14ac:dyDescent="0.25">
      <c r="A84" s="162" t="s">
        <v>45</v>
      </c>
      <c r="B84" s="170" t="s">
        <v>162</v>
      </c>
      <c r="C84" s="170"/>
      <c r="D84" s="170"/>
      <c r="E84" s="170"/>
      <c r="F84" s="170"/>
    </row>
    <row r="85" spans="1:7" ht="33" customHeight="1" x14ac:dyDescent="0.25">
      <c r="A85" s="162" t="s">
        <v>46</v>
      </c>
      <c r="B85" s="170" t="s">
        <v>256</v>
      </c>
      <c r="C85" s="170"/>
      <c r="D85" s="170"/>
      <c r="E85" s="170"/>
      <c r="F85" s="170"/>
    </row>
    <row r="86" spans="1:7" ht="30" customHeight="1" x14ac:dyDescent="0.25">
      <c r="A86" s="162" t="s">
        <v>47</v>
      </c>
      <c r="B86" s="170" t="s">
        <v>257</v>
      </c>
      <c r="C86" s="170"/>
      <c r="D86" s="170"/>
      <c r="E86" s="170"/>
      <c r="F86" s="170"/>
    </row>
    <row r="87" spans="1:7" x14ac:dyDescent="0.25">
      <c r="A87" s="162" t="s">
        <v>48</v>
      </c>
      <c r="B87" s="170" t="s">
        <v>163</v>
      </c>
      <c r="C87" s="170"/>
      <c r="D87" s="170"/>
      <c r="E87" s="170"/>
      <c r="F87" s="170"/>
    </row>
    <row r="88" spans="1:7" ht="28.5" customHeight="1" x14ac:dyDescent="0.25">
      <c r="A88" s="162" t="s">
        <v>49</v>
      </c>
      <c r="B88" s="170" t="s">
        <v>258</v>
      </c>
      <c r="C88" s="170"/>
      <c r="D88" s="170"/>
      <c r="E88" s="170"/>
      <c r="F88" s="170"/>
    </row>
    <row r="89" spans="1:7" ht="45.75" customHeight="1" x14ac:dyDescent="0.25">
      <c r="A89" s="162" t="s">
        <v>201</v>
      </c>
      <c r="B89" s="170" t="s">
        <v>164</v>
      </c>
      <c r="C89" s="170"/>
      <c r="D89" s="170"/>
      <c r="E89" s="170"/>
      <c r="F89" s="170"/>
    </row>
    <row r="90" spans="1:7" x14ac:dyDescent="0.25">
      <c r="A90" s="162" t="s">
        <v>202</v>
      </c>
      <c r="B90" s="170" t="s">
        <v>165</v>
      </c>
      <c r="C90" s="170"/>
      <c r="D90" s="170"/>
      <c r="E90" s="170"/>
      <c r="F90" s="170"/>
    </row>
    <row r="91" spans="1:7" ht="16.5" customHeight="1" x14ac:dyDescent="0.25">
      <c r="A91" s="162"/>
      <c r="B91" s="170"/>
      <c r="C91" s="170"/>
      <c r="D91" s="170"/>
      <c r="E91" s="170"/>
      <c r="F91" s="170"/>
    </row>
    <row r="92" spans="1:7" ht="52.5" customHeight="1" x14ac:dyDescent="0.25">
      <c r="A92" s="170" t="s">
        <v>259</v>
      </c>
      <c r="B92" s="170"/>
      <c r="C92" s="170"/>
      <c r="D92" s="170"/>
      <c r="E92" s="170"/>
      <c r="F92" s="170"/>
      <c r="G92" s="170"/>
    </row>
    <row r="93" spans="1:7" ht="15.75" customHeight="1" x14ac:dyDescent="0.25">
      <c r="A93" s="123"/>
      <c r="B93" s="123"/>
      <c r="C93" s="123"/>
      <c r="D93" s="123"/>
      <c r="E93" s="123"/>
      <c r="F93" s="123"/>
      <c r="G93" s="123"/>
    </row>
  </sheetData>
  <sheetProtection sheet="1" objects="1" scenarios="1"/>
  <mergeCells count="71">
    <mergeCell ref="B16:F16"/>
    <mergeCell ref="B20:F20"/>
    <mergeCell ref="B21:F21"/>
    <mergeCell ref="A55:G55"/>
    <mergeCell ref="B56:F56"/>
    <mergeCell ref="B50:F50"/>
    <mergeCell ref="C54:F54"/>
    <mergeCell ref="B71:F71"/>
    <mergeCell ref="A48:G48"/>
    <mergeCell ref="B49:F49"/>
    <mergeCell ref="B76:F76"/>
    <mergeCell ref="C51:F51"/>
    <mergeCell ref="C53:F53"/>
    <mergeCell ref="A74:G74"/>
    <mergeCell ref="B75:F75"/>
    <mergeCell ref="C52:F52"/>
    <mergeCell ref="C57:F57"/>
    <mergeCell ref="C58:F58"/>
    <mergeCell ref="C59:F59"/>
    <mergeCell ref="C60:F60"/>
    <mergeCell ref="B66:F66"/>
    <mergeCell ref="B67:F67"/>
    <mergeCell ref="B68:F68"/>
    <mergeCell ref="B69:F69"/>
    <mergeCell ref="B70:F70"/>
    <mergeCell ref="C46:F46"/>
    <mergeCell ref="A62:G62"/>
    <mergeCell ref="B63:F63"/>
    <mergeCell ref="B64:F64"/>
    <mergeCell ref="B65:F65"/>
    <mergeCell ref="B41:F41"/>
    <mergeCell ref="B42:F42"/>
    <mergeCell ref="C43:F43"/>
    <mergeCell ref="C44:F44"/>
    <mergeCell ref="C45:F45"/>
    <mergeCell ref="C32:F32"/>
    <mergeCell ref="C33:F33"/>
    <mergeCell ref="C37:F37"/>
    <mergeCell ref="C38:F38"/>
    <mergeCell ref="A40:G40"/>
    <mergeCell ref="B86:F86"/>
    <mergeCell ref="B82:F82"/>
    <mergeCell ref="B87:F87"/>
    <mergeCell ref="C30:F30"/>
    <mergeCell ref="C31:F31"/>
    <mergeCell ref="C29:F29"/>
    <mergeCell ref="C27:F27"/>
    <mergeCell ref="C28:F28"/>
    <mergeCell ref="B25:F25"/>
    <mergeCell ref="B26:F26"/>
    <mergeCell ref="B80:F80"/>
    <mergeCell ref="B81:F81"/>
    <mergeCell ref="B83:F83"/>
    <mergeCell ref="B84:F84"/>
    <mergeCell ref="B85:F85"/>
    <mergeCell ref="A7:G7"/>
    <mergeCell ref="A9:G9"/>
    <mergeCell ref="B24:F24"/>
    <mergeCell ref="B79:F79"/>
    <mergeCell ref="B89:F89"/>
    <mergeCell ref="B90:F90"/>
    <mergeCell ref="B91:F91"/>
    <mergeCell ref="B88:F88"/>
    <mergeCell ref="A92:G92"/>
    <mergeCell ref="A23:G23"/>
    <mergeCell ref="A11:G11"/>
    <mergeCell ref="A12:G12"/>
    <mergeCell ref="B15:F15"/>
    <mergeCell ref="B17:F17"/>
    <mergeCell ref="A19:G19"/>
    <mergeCell ref="A78:G78"/>
  </mergeCells>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1949E-DD03-44D9-93F3-EB8A5EE507E8}">
  <dimension ref="A1:V111"/>
  <sheetViews>
    <sheetView showGridLines="0" tabSelected="1" zoomScaleNormal="100" workbookViewId="0">
      <pane ySplit="9" topLeftCell="A10" activePane="bottomLeft" state="frozen"/>
      <selection activeCell="N1" sqref="N1:R1"/>
      <selection pane="bottomLeft" activeCell="N1" sqref="N1:R1"/>
    </sheetView>
  </sheetViews>
  <sheetFormatPr defaultRowHeight="15" x14ac:dyDescent="0.25"/>
  <cols>
    <col min="1" max="1" width="34.5703125" customWidth="1"/>
    <col min="2" max="2" width="11.5703125" customWidth="1"/>
    <col min="3" max="3" width="10.7109375" hidden="1" customWidth="1"/>
    <col min="4" max="4" width="11.5703125" customWidth="1"/>
    <col min="5" max="5" width="10.7109375" hidden="1" customWidth="1"/>
    <col min="6" max="6" width="11.5703125" customWidth="1"/>
    <col min="7" max="7" width="10.7109375" hidden="1" customWidth="1"/>
    <col min="8" max="8" width="11.5703125" customWidth="1"/>
    <col min="9" max="9" width="10.7109375" hidden="1" customWidth="1"/>
    <col min="10" max="10" width="11.5703125" customWidth="1"/>
    <col min="11" max="11" width="10.7109375" hidden="1" customWidth="1"/>
    <col min="12" max="12" width="11.5703125" customWidth="1"/>
    <col min="13" max="13" width="10.7109375" hidden="1" customWidth="1"/>
    <col min="14" max="14" width="1.5703125" customWidth="1"/>
    <col min="15" max="15" width="30.85546875" customWidth="1"/>
    <col min="16" max="16" width="10.7109375" hidden="1" customWidth="1"/>
    <col min="17" max="17" width="1.5703125" customWidth="1"/>
    <col min="18" max="18" width="30.85546875" customWidth="1"/>
    <col min="19" max="19" width="10.7109375" hidden="1" customWidth="1"/>
  </cols>
  <sheetData>
    <row r="1" spans="1:22" ht="115.5" customHeight="1" x14ac:dyDescent="0.25">
      <c r="A1" s="45"/>
      <c r="B1" s="45"/>
      <c r="C1" s="45"/>
      <c r="D1" s="45"/>
      <c r="E1" s="45"/>
      <c r="F1" s="45"/>
      <c r="G1" s="45"/>
      <c r="H1" s="45"/>
      <c r="I1" s="45"/>
      <c r="J1" s="45"/>
      <c r="K1" s="45"/>
      <c r="L1" s="45"/>
      <c r="M1" s="45"/>
      <c r="N1" s="173"/>
      <c r="O1" s="173"/>
      <c r="P1" s="173"/>
      <c r="Q1" s="173"/>
      <c r="R1" s="173"/>
      <c r="S1" s="121"/>
    </row>
    <row r="2" spans="1:22" ht="63.75" customHeight="1" x14ac:dyDescent="0.25">
      <c r="A2" s="170" t="s">
        <v>152</v>
      </c>
      <c r="B2" s="170"/>
      <c r="C2" s="170"/>
      <c r="D2" s="170"/>
      <c r="E2" s="170"/>
      <c r="F2" s="170"/>
      <c r="G2" s="170"/>
      <c r="H2" s="170"/>
      <c r="I2" s="170"/>
      <c r="J2" s="170"/>
      <c r="K2" s="170"/>
      <c r="L2" s="170"/>
      <c r="M2" s="170"/>
      <c r="N2" s="170"/>
      <c r="O2" s="170"/>
      <c r="P2" s="170"/>
      <c r="Q2" s="170"/>
      <c r="R2" s="170"/>
      <c r="S2" s="123"/>
    </row>
    <row r="3" spans="1:22" ht="21" customHeight="1" x14ac:dyDescent="0.25"/>
    <row r="4" spans="1:22" x14ac:dyDescent="0.25">
      <c r="B4" s="174" t="s">
        <v>149</v>
      </c>
      <c r="C4" s="174"/>
      <c r="D4" s="174"/>
      <c r="E4" s="174"/>
      <c r="F4" s="174"/>
      <c r="G4" s="174"/>
      <c r="H4" s="174"/>
      <c r="I4" s="174"/>
      <c r="J4" s="174"/>
      <c r="K4" s="174"/>
      <c r="L4" s="174"/>
      <c r="M4" s="174"/>
      <c r="N4" s="7"/>
      <c r="O4" s="122" t="s">
        <v>150</v>
      </c>
      <c r="P4" s="125"/>
      <c r="Q4" s="131"/>
      <c r="R4" s="138" t="s">
        <v>151</v>
      </c>
      <c r="S4" s="99"/>
    </row>
    <row r="5" spans="1:22" x14ac:dyDescent="0.25">
      <c r="A5" s="1" t="s">
        <v>22</v>
      </c>
      <c r="B5" s="46">
        <v>43876</v>
      </c>
      <c r="C5" s="46"/>
      <c r="D5" s="46">
        <f>+B6+1</f>
        <v>1</v>
      </c>
      <c r="E5" s="46"/>
      <c r="F5" s="46">
        <f>+D5+14</f>
        <v>15</v>
      </c>
      <c r="G5" s="46"/>
      <c r="H5" s="46">
        <f>+F5+14</f>
        <v>29</v>
      </c>
      <c r="I5" s="46"/>
      <c r="J5" s="46">
        <f>+H5+14</f>
        <v>43</v>
      </c>
      <c r="K5" s="46"/>
      <c r="L5" s="46">
        <f>+J5+14</f>
        <v>57</v>
      </c>
      <c r="M5" s="46"/>
      <c r="N5" s="7"/>
      <c r="O5" s="159"/>
      <c r="P5" s="126"/>
      <c r="Q5" s="132"/>
      <c r="R5" s="159"/>
      <c r="S5" s="127"/>
    </row>
    <row r="6" spans="1:22" x14ac:dyDescent="0.25">
      <c r="A6" s="1" t="s">
        <v>23</v>
      </c>
      <c r="B6" s="47"/>
      <c r="C6" s="46"/>
      <c r="D6" s="46">
        <f>+B6+14</f>
        <v>14</v>
      </c>
      <c r="E6" s="46"/>
      <c r="F6" s="46">
        <f>+D6+14</f>
        <v>28</v>
      </c>
      <c r="G6" s="46"/>
      <c r="H6" s="46">
        <f>+F6+14</f>
        <v>42</v>
      </c>
      <c r="I6" s="46"/>
      <c r="J6" s="46">
        <f>+H6+14</f>
        <v>56</v>
      </c>
      <c r="K6" s="46"/>
      <c r="L6" s="46">
        <v>43947</v>
      </c>
      <c r="M6" s="46"/>
      <c r="N6" s="7"/>
      <c r="O6" s="158">
        <f>+B6</f>
        <v>0</v>
      </c>
      <c r="P6" s="128"/>
      <c r="Q6" s="133"/>
      <c r="R6" s="159"/>
      <c r="S6" s="127"/>
    </row>
    <row r="7" spans="1:22" x14ac:dyDescent="0.25">
      <c r="A7" s="1" t="s">
        <v>24</v>
      </c>
      <c r="B7" s="72"/>
      <c r="C7" s="46"/>
      <c r="D7" s="73">
        <v>10</v>
      </c>
      <c r="E7" s="73"/>
      <c r="F7" s="73">
        <v>10</v>
      </c>
      <c r="G7" s="73"/>
      <c r="H7" s="73">
        <v>10</v>
      </c>
      <c r="I7" s="73"/>
      <c r="J7" s="73">
        <v>10</v>
      </c>
      <c r="K7" s="73"/>
      <c r="L7" s="160"/>
      <c r="M7" s="73"/>
      <c r="N7" s="75"/>
      <c r="O7" s="129"/>
      <c r="P7" s="129"/>
      <c r="Q7" s="134"/>
      <c r="R7" s="129"/>
      <c r="S7" s="130"/>
      <c r="U7" s="97"/>
      <c r="V7" s="97"/>
    </row>
    <row r="8" spans="1:22" x14ac:dyDescent="0.25">
      <c r="A8" s="1" t="s">
        <v>25</v>
      </c>
      <c r="B8" s="47"/>
      <c r="C8" s="46"/>
      <c r="D8" s="46">
        <f>+B8+14</f>
        <v>14</v>
      </c>
      <c r="E8" s="46"/>
      <c r="F8" s="46">
        <f>+D8+14</f>
        <v>28</v>
      </c>
      <c r="G8" s="46"/>
      <c r="H8" s="46">
        <f>+F8+14</f>
        <v>42</v>
      </c>
      <c r="I8" s="46"/>
      <c r="J8" s="46">
        <f>+H8+14</f>
        <v>56</v>
      </c>
      <c r="K8" s="46"/>
      <c r="L8" s="46">
        <f>+J8+14</f>
        <v>70</v>
      </c>
      <c r="M8" s="46"/>
      <c r="N8" s="7"/>
      <c r="O8" s="158">
        <f>+B8</f>
        <v>0</v>
      </c>
      <c r="P8" s="128"/>
      <c r="Q8" s="133"/>
      <c r="R8" s="159"/>
      <c r="S8" s="127"/>
    </row>
    <row r="9" spans="1:22" x14ac:dyDescent="0.25">
      <c r="A9" s="48" t="s">
        <v>26</v>
      </c>
      <c r="B9" s="49"/>
      <c r="C9" s="49"/>
      <c r="D9" s="49"/>
      <c r="E9" s="49"/>
      <c r="F9" s="49"/>
      <c r="G9" s="49"/>
      <c r="H9" s="49"/>
      <c r="I9" s="49"/>
      <c r="J9" s="49"/>
      <c r="K9" s="49"/>
      <c r="L9" s="49"/>
      <c r="M9" s="49"/>
      <c r="N9" s="50"/>
      <c r="O9" s="49"/>
      <c r="P9" s="49"/>
      <c r="Q9" s="135"/>
      <c r="R9" s="51"/>
      <c r="S9" s="102"/>
    </row>
    <row r="10" spans="1:22" x14ac:dyDescent="0.25">
      <c r="A10" s="52" t="s">
        <v>19</v>
      </c>
      <c r="B10" s="23"/>
      <c r="C10" s="103">
        <f>IFERROR(IF(ROUND((B10)/(($B$7*8)),2)&gt;=1,1,ROUND(B10/($B$7*8),1)),0)</f>
        <v>0</v>
      </c>
      <c r="D10" s="23"/>
      <c r="E10" s="103">
        <f>IFERROR(IF(ROUND((D10)/(($D$7*8)),2)&gt;=1,1,ROUND(D10/($D$7*8),1)),0)</f>
        <v>0</v>
      </c>
      <c r="F10" s="23"/>
      <c r="G10" s="103">
        <f>IFERROR(IF(ROUND((F10)/(($F$7*8)),2)&gt;=1,1,ROUND(F10/($F$7*8),1)),0)</f>
        <v>0</v>
      </c>
      <c r="H10" s="23"/>
      <c r="I10" s="103">
        <f>IFERROR(IF(ROUND((H10)/(($H$7*8)),2)&gt;=1,1,ROUND(H10/($H$7*8),1)),0)</f>
        <v>0</v>
      </c>
      <c r="J10" s="23"/>
      <c r="K10" s="103">
        <f>IFERROR(IF(ROUND((J10)/(($J$7*8)),2)&gt;=1,1,ROUND(J10/($J$7*8),1)),0)</f>
        <v>0</v>
      </c>
      <c r="L10" s="23"/>
      <c r="M10" s="103">
        <f>IFERROR(IF(ROUND((L10)/(($L$7*8)),2)&gt;=1,1,ROUND(L10/($L$7*8),1)),0)</f>
        <v>0</v>
      </c>
      <c r="N10" s="7"/>
      <c r="O10" s="23"/>
      <c r="P10" s="103">
        <f>IFERROR(IF(ROUND((O10)/(($O$7*8)),2)&gt;=1,1,ROUND(O10/($O$7*8),1)),0)</f>
        <v>0</v>
      </c>
      <c r="Q10" s="136"/>
      <c r="R10" s="23"/>
      <c r="S10" s="103">
        <f>IFERROR(IF(ROUND((R10)/(($R$7*8)),2)&gt;=1,1,ROUND(R10/($R$7*8),1)),0)</f>
        <v>0</v>
      </c>
    </row>
    <row r="11" spans="1:22" x14ac:dyDescent="0.25">
      <c r="A11" s="52" t="s">
        <v>19</v>
      </c>
      <c r="B11" s="23"/>
      <c r="C11" s="103">
        <f t="shared" ref="C11:C74" si="0">IFERROR(IF(ROUND((B11)/(($B$7*8)),2)&gt;=1,1,ROUND(B11/($B$7*8),1)),0)</f>
        <v>0</v>
      </c>
      <c r="D11" s="23"/>
      <c r="E11" s="103">
        <f t="shared" ref="E11:E74" si="1">IFERROR(IF(ROUND((D11)/(($D$7*8)),2)&gt;=1,1,ROUND(D11/($D$7*8),1)),0)</f>
        <v>0</v>
      </c>
      <c r="F11" s="23"/>
      <c r="G11" s="103">
        <f t="shared" ref="G11:G74" si="2">IFERROR(IF(ROUND((F11)/(($F$7*8)),2)&gt;=1,1,ROUND(F11/($F$7*8),1)),0)</f>
        <v>0</v>
      </c>
      <c r="H11" s="23"/>
      <c r="I11" s="103">
        <f t="shared" ref="I11:I74" si="3">IFERROR(IF(ROUND((H11)/(($H$7*8)),2)&gt;=1,1,ROUND(H11/($H$7*8),1)),0)</f>
        <v>0</v>
      </c>
      <c r="J11" s="23"/>
      <c r="K11" s="103">
        <f t="shared" ref="K11:K74" si="4">IFERROR(IF(ROUND((J11)/(($J$7*8)),2)&gt;=1,1,ROUND(J11/($J$7*8),1)),0)</f>
        <v>0</v>
      </c>
      <c r="L11" s="23"/>
      <c r="M11" s="103">
        <f t="shared" ref="M11:M74" si="5">IFERROR(IF(ROUND((L11)/(($L$7*8)),2)&gt;=1,1,ROUND(L11/($L$7*8),1)),0)</f>
        <v>0</v>
      </c>
      <c r="N11" s="7"/>
      <c r="O11" s="23"/>
      <c r="P11" s="103">
        <f t="shared" ref="P11:P74" si="6">IFERROR(IF(ROUND((O11)/(($O$7*8)),2)&gt;=1,1,ROUND(O11/($O$7*8),1)),0)</f>
        <v>0</v>
      </c>
      <c r="Q11" s="136"/>
      <c r="R11" s="23"/>
      <c r="S11" s="103">
        <f t="shared" ref="S11:S74" si="7">IFERROR(IF(ROUND((R11)/(($R$7*8)),2)&gt;=1,1,ROUND(R11/($R$7*8),1)),0)</f>
        <v>0</v>
      </c>
    </row>
    <row r="12" spans="1:22" x14ac:dyDescent="0.25">
      <c r="A12" s="52" t="s">
        <v>19</v>
      </c>
      <c r="B12" s="23"/>
      <c r="C12" s="103">
        <f t="shared" si="0"/>
        <v>0</v>
      </c>
      <c r="D12" s="23"/>
      <c r="E12" s="103">
        <f t="shared" si="1"/>
        <v>0</v>
      </c>
      <c r="F12" s="23"/>
      <c r="G12" s="103">
        <f t="shared" si="2"/>
        <v>0</v>
      </c>
      <c r="H12" s="23"/>
      <c r="I12" s="103">
        <f t="shared" si="3"/>
        <v>0</v>
      </c>
      <c r="J12" s="23"/>
      <c r="K12" s="103">
        <f t="shared" si="4"/>
        <v>0</v>
      </c>
      <c r="L12" s="23"/>
      <c r="M12" s="103">
        <f t="shared" si="5"/>
        <v>0</v>
      </c>
      <c r="N12" s="7"/>
      <c r="O12" s="23"/>
      <c r="P12" s="103">
        <f t="shared" si="6"/>
        <v>0</v>
      </c>
      <c r="Q12" s="136"/>
      <c r="R12" s="23"/>
      <c r="S12" s="103">
        <f t="shared" si="7"/>
        <v>0</v>
      </c>
    </row>
    <row r="13" spans="1:22" x14ac:dyDescent="0.25">
      <c r="A13" s="52" t="s">
        <v>19</v>
      </c>
      <c r="B13" s="23"/>
      <c r="C13" s="103">
        <f t="shared" si="0"/>
        <v>0</v>
      </c>
      <c r="D13" s="23"/>
      <c r="E13" s="103">
        <f t="shared" si="1"/>
        <v>0</v>
      </c>
      <c r="F13" s="23"/>
      <c r="G13" s="103">
        <f t="shared" si="2"/>
        <v>0</v>
      </c>
      <c r="H13" s="23"/>
      <c r="I13" s="103">
        <f t="shared" si="3"/>
        <v>0</v>
      </c>
      <c r="J13" s="23"/>
      <c r="K13" s="103">
        <f t="shared" si="4"/>
        <v>0</v>
      </c>
      <c r="L13" s="23"/>
      <c r="M13" s="103">
        <f t="shared" si="5"/>
        <v>0</v>
      </c>
      <c r="N13" s="7"/>
      <c r="O13" s="23"/>
      <c r="P13" s="103">
        <f t="shared" si="6"/>
        <v>0</v>
      </c>
      <c r="Q13" s="136"/>
      <c r="R13" s="23"/>
      <c r="S13" s="103">
        <f t="shared" si="7"/>
        <v>0</v>
      </c>
    </row>
    <row r="14" spans="1:22" x14ac:dyDescent="0.25">
      <c r="A14" s="52" t="s">
        <v>19</v>
      </c>
      <c r="B14" s="23"/>
      <c r="C14" s="103">
        <f t="shared" si="0"/>
        <v>0</v>
      </c>
      <c r="D14" s="23"/>
      <c r="E14" s="103">
        <f t="shared" si="1"/>
        <v>0</v>
      </c>
      <c r="F14" s="23"/>
      <c r="G14" s="103">
        <f t="shared" si="2"/>
        <v>0</v>
      </c>
      <c r="H14" s="23"/>
      <c r="I14" s="103">
        <f t="shared" si="3"/>
        <v>0</v>
      </c>
      <c r="J14" s="23"/>
      <c r="K14" s="103">
        <f t="shared" si="4"/>
        <v>0</v>
      </c>
      <c r="L14" s="23"/>
      <c r="M14" s="103">
        <f t="shared" si="5"/>
        <v>0</v>
      </c>
      <c r="N14" s="7"/>
      <c r="O14" s="23"/>
      <c r="P14" s="103">
        <f t="shared" si="6"/>
        <v>0</v>
      </c>
      <c r="Q14" s="136"/>
      <c r="R14" s="23"/>
      <c r="S14" s="103">
        <f t="shared" si="7"/>
        <v>0</v>
      </c>
    </row>
    <row r="15" spans="1:22" x14ac:dyDescent="0.25">
      <c r="A15" s="52" t="s">
        <v>19</v>
      </c>
      <c r="B15" s="23"/>
      <c r="C15" s="103">
        <f t="shared" si="0"/>
        <v>0</v>
      </c>
      <c r="D15" s="23"/>
      <c r="E15" s="103">
        <f t="shared" si="1"/>
        <v>0</v>
      </c>
      <c r="F15" s="23"/>
      <c r="G15" s="103">
        <f t="shared" si="2"/>
        <v>0</v>
      </c>
      <c r="H15" s="23"/>
      <c r="I15" s="103">
        <f t="shared" si="3"/>
        <v>0</v>
      </c>
      <c r="J15" s="23"/>
      <c r="K15" s="103">
        <f t="shared" si="4"/>
        <v>0</v>
      </c>
      <c r="L15" s="23"/>
      <c r="M15" s="103">
        <f t="shared" si="5"/>
        <v>0</v>
      </c>
      <c r="N15" s="7"/>
      <c r="O15" s="23"/>
      <c r="P15" s="103">
        <f t="shared" si="6"/>
        <v>0</v>
      </c>
      <c r="Q15" s="136"/>
      <c r="R15" s="23"/>
      <c r="S15" s="103">
        <f t="shared" si="7"/>
        <v>0</v>
      </c>
    </row>
    <row r="16" spans="1:22" x14ac:dyDescent="0.25">
      <c r="A16" s="52" t="s">
        <v>19</v>
      </c>
      <c r="B16" s="23"/>
      <c r="C16" s="103">
        <f t="shared" si="0"/>
        <v>0</v>
      </c>
      <c r="D16" s="23"/>
      <c r="E16" s="103">
        <f t="shared" si="1"/>
        <v>0</v>
      </c>
      <c r="F16" s="23"/>
      <c r="G16" s="103">
        <f t="shared" si="2"/>
        <v>0</v>
      </c>
      <c r="H16" s="23"/>
      <c r="I16" s="103">
        <f t="shared" si="3"/>
        <v>0</v>
      </c>
      <c r="J16" s="23"/>
      <c r="K16" s="103">
        <f t="shared" si="4"/>
        <v>0</v>
      </c>
      <c r="L16" s="23"/>
      <c r="M16" s="103">
        <f t="shared" si="5"/>
        <v>0</v>
      </c>
      <c r="N16" s="7"/>
      <c r="O16" s="23"/>
      <c r="P16" s="103">
        <f t="shared" si="6"/>
        <v>0</v>
      </c>
      <c r="Q16" s="136"/>
      <c r="R16" s="23"/>
      <c r="S16" s="103">
        <f t="shared" si="7"/>
        <v>0</v>
      </c>
    </row>
    <row r="17" spans="1:19" x14ac:dyDescent="0.25">
      <c r="A17" s="52" t="s">
        <v>19</v>
      </c>
      <c r="B17" s="23"/>
      <c r="C17" s="103">
        <f t="shared" si="0"/>
        <v>0</v>
      </c>
      <c r="D17" s="23"/>
      <c r="E17" s="103">
        <f t="shared" si="1"/>
        <v>0</v>
      </c>
      <c r="F17" s="23"/>
      <c r="G17" s="103">
        <f t="shared" si="2"/>
        <v>0</v>
      </c>
      <c r="H17" s="23"/>
      <c r="I17" s="103">
        <f t="shared" si="3"/>
        <v>0</v>
      </c>
      <c r="J17" s="23"/>
      <c r="K17" s="103">
        <f t="shared" si="4"/>
        <v>0</v>
      </c>
      <c r="L17" s="23"/>
      <c r="M17" s="103">
        <f t="shared" si="5"/>
        <v>0</v>
      </c>
      <c r="N17" s="7"/>
      <c r="O17" s="23"/>
      <c r="P17" s="103">
        <f t="shared" si="6"/>
        <v>0</v>
      </c>
      <c r="Q17" s="136"/>
      <c r="R17" s="23"/>
      <c r="S17" s="103">
        <f t="shared" si="7"/>
        <v>0</v>
      </c>
    </row>
    <row r="18" spans="1:19" x14ac:dyDescent="0.25">
      <c r="A18" s="52" t="s">
        <v>19</v>
      </c>
      <c r="B18" s="23"/>
      <c r="C18" s="103">
        <f t="shared" si="0"/>
        <v>0</v>
      </c>
      <c r="D18" s="23"/>
      <c r="E18" s="103">
        <f t="shared" si="1"/>
        <v>0</v>
      </c>
      <c r="F18" s="23"/>
      <c r="G18" s="103">
        <f t="shared" si="2"/>
        <v>0</v>
      </c>
      <c r="H18" s="23"/>
      <c r="I18" s="103">
        <f t="shared" si="3"/>
        <v>0</v>
      </c>
      <c r="J18" s="23"/>
      <c r="K18" s="103">
        <f t="shared" si="4"/>
        <v>0</v>
      </c>
      <c r="L18" s="23"/>
      <c r="M18" s="103">
        <f t="shared" si="5"/>
        <v>0</v>
      </c>
      <c r="N18" s="7"/>
      <c r="O18" s="23"/>
      <c r="P18" s="103">
        <f t="shared" si="6"/>
        <v>0</v>
      </c>
      <c r="Q18" s="136"/>
      <c r="R18" s="23"/>
      <c r="S18" s="103">
        <f t="shared" si="7"/>
        <v>0</v>
      </c>
    </row>
    <row r="19" spans="1:19" x14ac:dyDescent="0.25">
      <c r="A19" s="52" t="s">
        <v>19</v>
      </c>
      <c r="B19" s="23"/>
      <c r="C19" s="103">
        <f t="shared" si="0"/>
        <v>0</v>
      </c>
      <c r="D19" s="23"/>
      <c r="E19" s="103">
        <f t="shared" si="1"/>
        <v>0</v>
      </c>
      <c r="F19" s="23"/>
      <c r="G19" s="103">
        <f t="shared" si="2"/>
        <v>0</v>
      </c>
      <c r="H19" s="23"/>
      <c r="I19" s="103">
        <f t="shared" si="3"/>
        <v>0</v>
      </c>
      <c r="J19" s="23"/>
      <c r="K19" s="103">
        <f t="shared" si="4"/>
        <v>0</v>
      </c>
      <c r="L19" s="23"/>
      <c r="M19" s="103">
        <f t="shared" si="5"/>
        <v>0</v>
      </c>
      <c r="N19" s="7"/>
      <c r="O19" s="23"/>
      <c r="P19" s="103">
        <f t="shared" si="6"/>
        <v>0</v>
      </c>
      <c r="Q19" s="136"/>
      <c r="R19" s="23"/>
      <c r="S19" s="103">
        <f t="shared" si="7"/>
        <v>0</v>
      </c>
    </row>
    <row r="20" spans="1:19" x14ac:dyDescent="0.25">
      <c r="A20" s="52" t="s">
        <v>19</v>
      </c>
      <c r="B20" s="23"/>
      <c r="C20" s="103">
        <f t="shared" si="0"/>
        <v>0</v>
      </c>
      <c r="D20" s="23"/>
      <c r="E20" s="103">
        <f t="shared" si="1"/>
        <v>0</v>
      </c>
      <c r="F20" s="23"/>
      <c r="G20" s="103">
        <f t="shared" si="2"/>
        <v>0</v>
      </c>
      <c r="H20" s="23"/>
      <c r="I20" s="103">
        <f t="shared" si="3"/>
        <v>0</v>
      </c>
      <c r="J20" s="23"/>
      <c r="K20" s="103">
        <f t="shared" si="4"/>
        <v>0</v>
      </c>
      <c r="L20" s="23"/>
      <c r="M20" s="103">
        <f t="shared" si="5"/>
        <v>0</v>
      </c>
      <c r="N20" s="7"/>
      <c r="O20" s="23"/>
      <c r="P20" s="103">
        <f t="shared" si="6"/>
        <v>0</v>
      </c>
      <c r="Q20" s="136"/>
      <c r="R20" s="23"/>
      <c r="S20" s="103">
        <f t="shared" si="7"/>
        <v>0</v>
      </c>
    </row>
    <row r="21" spans="1:19" x14ac:dyDescent="0.25">
      <c r="A21" s="52" t="s">
        <v>19</v>
      </c>
      <c r="B21" s="23"/>
      <c r="C21" s="103">
        <f t="shared" si="0"/>
        <v>0</v>
      </c>
      <c r="D21" s="23"/>
      <c r="E21" s="103">
        <f t="shared" si="1"/>
        <v>0</v>
      </c>
      <c r="F21" s="23"/>
      <c r="G21" s="103">
        <f t="shared" si="2"/>
        <v>0</v>
      </c>
      <c r="H21" s="23"/>
      <c r="I21" s="103">
        <f t="shared" si="3"/>
        <v>0</v>
      </c>
      <c r="J21" s="23"/>
      <c r="K21" s="103">
        <f t="shared" si="4"/>
        <v>0</v>
      </c>
      <c r="L21" s="23"/>
      <c r="M21" s="103">
        <f t="shared" si="5"/>
        <v>0</v>
      </c>
      <c r="N21" s="7"/>
      <c r="O21" s="23"/>
      <c r="P21" s="103">
        <f t="shared" si="6"/>
        <v>0</v>
      </c>
      <c r="Q21" s="136"/>
      <c r="R21" s="23"/>
      <c r="S21" s="103">
        <f t="shared" si="7"/>
        <v>0</v>
      </c>
    </row>
    <row r="22" spans="1:19" x14ac:dyDescent="0.25">
      <c r="A22" s="52" t="s">
        <v>19</v>
      </c>
      <c r="B22" s="23"/>
      <c r="C22" s="103">
        <f t="shared" si="0"/>
        <v>0</v>
      </c>
      <c r="D22" s="23"/>
      <c r="E22" s="103">
        <f t="shared" si="1"/>
        <v>0</v>
      </c>
      <c r="F22" s="23"/>
      <c r="G22" s="103">
        <f t="shared" si="2"/>
        <v>0</v>
      </c>
      <c r="H22" s="23"/>
      <c r="I22" s="103">
        <f t="shared" si="3"/>
        <v>0</v>
      </c>
      <c r="J22" s="23"/>
      <c r="K22" s="103">
        <f t="shared" si="4"/>
        <v>0</v>
      </c>
      <c r="L22" s="23"/>
      <c r="M22" s="103">
        <f t="shared" si="5"/>
        <v>0</v>
      </c>
      <c r="N22" s="7"/>
      <c r="O22" s="23"/>
      <c r="P22" s="103">
        <f t="shared" si="6"/>
        <v>0</v>
      </c>
      <c r="Q22" s="136"/>
      <c r="R22" s="23"/>
      <c r="S22" s="103">
        <f t="shared" si="7"/>
        <v>0</v>
      </c>
    </row>
    <row r="23" spans="1:19" x14ac:dyDescent="0.25">
      <c r="A23" s="52" t="s">
        <v>19</v>
      </c>
      <c r="B23" s="23"/>
      <c r="C23" s="103">
        <f t="shared" si="0"/>
        <v>0</v>
      </c>
      <c r="D23" s="23"/>
      <c r="E23" s="103">
        <f t="shared" si="1"/>
        <v>0</v>
      </c>
      <c r="F23" s="23"/>
      <c r="G23" s="103">
        <f t="shared" si="2"/>
        <v>0</v>
      </c>
      <c r="H23" s="23"/>
      <c r="I23" s="103">
        <f t="shared" si="3"/>
        <v>0</v>
      </c>
      <c r="J23" s="23"/>
      <c r="K23" s="103">
        <f t="shared" si="4"/>
        <v>0</v>
      </c>
      <c r="L23" s="23"/>
      <c r="M23" s="103">
        <f t="shared" si="5"/>
        <v>0</v>
      </c>
      <c r="N23" s="7"/>
      <c r="O23" s="23"/>
      <c r="P23" s="103">
        <f t="shared" si="6"/>
        <v>0</v>
      </c>
      <c r="Q23" s="136"/>
      <c r="R23" s="23"/>
      <c r="S23" s="103">
        <f t="shared" si="7"/>
        <v>0</v>
      </c>
    </row>
    <row r="24" spans="1:19" x14ac:dyDescent="0.25">
      <c r="A24" s="52" t="s">
        <v>19</v>
      </c>
      <c r="B24" s="23"/>
      <c r="C24" s="103">
        <f t="shared" si="0"/>
        <v>0</v>
      </c>
      <c r="D24" s="23"/>
      <c r="E24" s="103">
        <f t="shared" si="1"/>
        <v>0</v>
      </c>
      <c r="F24" s="23"/>
      <c r="G24" s="103">
        <f t="shared" si="2"/>
        <v>0</v>
      </c>
      <c r="H24" s="23"/>
      <c r="I24" s="103">
        <f t="shared" si="3"/>
        <v>0</v>
      </c>
      <c r="J24" s="23"/>
      <c r="K24" s="103">
        <f t="shared" si="4"/>
        <v>0</v>
      </c>
      <c r="L24" s="23"/>
      <c r="M24" s="103">
        <f t="shared" si="5"/>
        <v>0</v>
      </c>
      <c r="N24" s="7"/>
      <c r="O24" s="23"/>
      <c r="P24" s="103">
        <f t="shared" si="6"/>
        <v>0</v>
      </c>
      <c r="Q24" s="136"/>
      <c r="R24" s="23"/>
      <c r="S24" s="103">
        <f t="shared" si="7"/>
        <v>0</v>
      </c>
    </row>
    <row r="25" spans="1:19" x14ac:dyDescent="0.25">
      <c r="A25" s="52" t="s">
        <v>19</v>
      </c>
      <c r="B25" s="23"/>
      <c r="C25" s="103">
        <f t="shared" si="0"/>
        <v>0</v>
      </c>
      <c r="D25" s="23"/>
      <c r="E25" s="103">
        <f t="shared" si="1"/>
        <v>0</v>
      </c>
      <c r="F25" s="23"/>
      <c r="G25" s="103">
        <f t="shared" si="2"/>
        <v>0</v>
      </c>
      <c r="H25" s="23"/>
      <c r="I25" s="103">
        <f t="shared" si="3"/>
        <v>0</v>
      </c>
      <c r="J25" s="23"/>
      <c r="K25" s="103">
        <f t="shared" si="4"/>
        <v>0</v>
      </c>
      <c r="L25" s="23"/>
      <c r="M25" s="103">
        <f t="shared" si="5"/>
        <v>0</v>
      </c>
      <c r="N25" s="7"/>
      <c r="O25" s="23"/>
      <c r="P25" s="103">
        <f t="shared" si="6"/>
        <v>0</v>
      </c>
      <c r="Q25" s="136"/>
      <c r="R25" s="23"/>
      <c r="S25" s="103">
        <f t="shared" si="7"/>
        <v>0</v>
      </c>
    </row>
    <row r="26" spans="1:19" x14ac:dyDescent="0.25">
      <c r="A26" s="52" t="s">
        <v>19</v>
      </c>
      <c r="B26" s="23"/>
      <c r="C26" s="103">
        <f t="shared" si="0"/>
        <v>0</v>
      </c>
      <c r="D26" s="23"/>
      <c r="E26" s="103">
        <f t="shared" si="1"/>
        <v>0</v>
      </c>
      <c r="F26" s="23"/>
      <c r="G26" s="103">
        <f t="shared" si="2"/>
        <v>0</v>
      </c>
      <c r="H26" s="23"/>
      <c r="I26" s="103">
        <f t="shared" si="3"/>
        <v>0</v>
      </c>
      <c r="J26" s="23"/>
      <c r="K26" s="103">
        <f t="shared" si="4"/>
        <v>0</v>
      </c>
      <c r="L26" s="23"/>
      <c r="M26" s="103">
        <f t="shared" si="5"/>
        <v>0</v>
      </c>
      <c r="N26" s="7"/>
      <c r="O26" s="23"/>
      <c r="P26" s="103">
        <f t="shared" si="6"/>
        <v>0</v>
      </c>
      <c r="Q26" s="136"/>
      <c r="R26" s="23"/>
      <c r="S26" s="103">
        <f t="shared" si="7"/>
        <v>0</v>
      </c>
    </row>
    <row r="27" spans="1:19" x14ac:dyDescent="0.25">
      <c r="A27" s="52" t="s">
        <v>19</v>
      </c>
      <c r="B27" s="23"/>
      <c r="C27" s="103">
        <f t="shared" si="0"/>
        <v>0</v>
      </c>
      <c r="D27" s="23"/>
      <c r="E27" s="103">
        <f t="shared" si="1"/>
        <v>0</v>
      </c>
      <c r="F27" s="23"/>
      <c r="G27" s="103">
        <f t="shared" si="2"/>
        <v>0</v>
      </c>
      <c r="H27" s="23"/>
      <c r="I27" s="103">
        <f t="shared" si="3"/>
        <v>0</v>
      </c>
      <c r="J27" s="23"/>
      <c r="K27" s="103">
        <f t="shared" si="4"/>
        <v>0</v>
      </c>
      <c r="L27" s="23"/>
      <c r="M27" s="103">
        <f t="shared" si="5"/>
        <v>0</v>
      </c>
      <c r="N27" s="7"/>
      <c r="O27" s="23"/>
      <c r="P27" s="103">
        <f t="shared" si="6"/>
        <v>0</v>
      </c>
      <c r="Q27" s="136"/>
      <c r="R27" s="23"/>
      <c r="S27" s="103">
        <f t="shared" si="7"/>
        <v>0</v>
      </c>
    </row>
    <row r="28" spans="1:19" x14ac:dyDescent="0.25">
      <c r="A28" s="52" t="s">
        <v>19</v>
      </c>
      <c r="B28" s="23"/>
      <c r="C28" s="103">
        <f t="shared" si="0"/>
        <v>0</v>
      </c>
      <c r="D28" s="23"/>
      <c r="E28" s="103">
        <f t="shared" si="1"/>
        <v>0</v>
      </c>
      <c r="F28" s="23"/>
      <c r="G28" s="103">
        <f t="shared" si="2"/>
        <v>0</v>
      </c>
      <c r="H28" s="23"/>
      <c r="I28" s="103">
        <f t="shared" si="3"/>
        <v>0</v>
      </c>
      <c r="J28" s="23"/>
      <c r="K28" s="103">
        <f t="shared" si="4"/>
        <v>0</v>
      </c>
      <c r="L28" s="23"/>
      <c r="M28" s="103">
        <f t="shared" si="5"/>
        <v>0</v>
      </c>
      <c r="N28" s="7"/>
      <c r="O28" s="23"/>
      <c r="P28" s="103">
        <f t="shared" si="6"/>
        <v>0</v>
      </c>
      <c r="Q28" s="136"/>
      <c r="R28" s="23"/>
      <c r="S28" s="103">
        <f t="shared" si="7"/>
        <v>0</v>
      </c>
    </row>
    <row r="29" spans="1:19" x14ac:dyDescent="0.25">
      <c r="A29" s="52" t="s">
        <v>19</v>
      </c>
      <c r="B29" s="23"/>
      <c r="C29" s="103">
        <f t="shared" si="0"/>
        <v>0</v>
      </c>
      <c r="D29" s="23"/>
      <c r="E29" s="103">
        <f t="shared" si="1"/>
        <v>0</v>
      </c>
      <c r="F29" s="23"/>
      <c r="G29" s="103">
        <f t="shared" si="2"/>
        <v>0</v>
      </c>
      <c r="H29" s="23"/>
      <c r="I29" s="103">
        <f t="shared" si="3"/>
        <v>0</v>
      </c>
      <c r="J29" s="23"/>
      <c r="K29" s="103">
        <f t="shared" si="4"/>
        <v>0</v>
      </c>
      <c r="L29" s="23"/>
      <c r="M29" s="103">
        <f t="shared" si="5"/>
        <v>0</v>
      </c>
      <c r="N29" s="7"/>
      <c r="O29" s="23"/>
      <c r="P29" s="103">
        <f t="shared" si="6"/>
        <v>0</v>
      </c>
      <c r="Q29" s="136"/>
      <c r="R29" s="23"/>
      <c r="S29" s="103">
        <f t="shared" si="7"/>
        <v>0</v>
      </c>
    </row>
    <row r="30" spans="1:19" x14ac:dyDescent="0.25">
      <c r="A30" s="52" t="s">
        <v>19</v>
      </c>
      <c r="B30" s="23"/>
      <c r="C30" s="103">
        <f t="shared" si="0"/>
        <v>0</v>
      </c>
      <c r="D30" s="23"/>
      <c r="E30" s="103">
        <f t="shared" si="1"/>
        <v>0</v>
      </c>
      <c r="F30" s="23"/>
      <c r="G30" s="103">
        <f t="shared" si="2"/>
        <v>0</v>
      </c>
      <c r="H30" s="23"/>
      <c r="I30" s="103">
        <f t="shared" si="3"/>
        <v>0</v>
      </c>
      <c r="J30" s="23"/>
      <c r="K30" s="103">
        <f t="shared" si="4"/>
        <v>0</v>
      </c>
      <c r="L30" s="23"/>
      <c r="M30" s="103">
        <f t="shared" si="5"/>
        <v>0</v>
      </c>
      <c r="N30" s="7"/>
      <c r="O30" s="23"/>
      <c r="P30" s="103">
        <f t="shared" si="6"/>
        <v>0</v>
      </c>
      <c r="Q30" s="136"/>
      <c r="R30" s="23"/>
      <c r="S30" s="103">
        <f t="shared" si="7"/>
        <v>0</v>
      </c>
    </row>
    <row r="31" spans="1:19" x14ac:dyDescent="0.25">
      <c r="A31" s="52" t="s">
        <v>19</v>
      </c>
      <c r="B31" s="23"/>
      <c r="C31" s="103">
        <f t="shared" si="0"/>
        <v>0</v>
      </c>
      <c r="D31" s="23"/>
      <c r="E31" s="103">
        <f t="shared" si="1"/>
        <v>0</v>
      </c>
      <c r="F31" s="23"/>
      <c r="G31" s="103">
        <f t="shared" si="2"/>
        <v>0</v>
      </c>
      <c r="H31" s="23"/>
      <c r="I31" s="103">
        <f t="shared" si="3"/>
        <v>0</v>
      </c>
      <c r="J31" s="23"/>
      <c r="K31" s="103">
        <f t="shared" si="4"/>
        <v>0</v>
      </c>
      <c r="L31" s="23"/>
      <c r="M31" s="103">
        <f t="shared" si="5"/>
        <v>0</v>
      </c>
      <c r="N31" s="7"/>
      <c r="O31" s="23"/>
      <c r="P31" s="103">
        <f t="shared" si="6"/>
        <v>0</v>
      </c>
      <c r="Q31" s="136"/>
      <c r="R31" s="23"/>
      <c r="S31" s="103">
        <f t="shared" si="7"/>
        <v>0</v>
      </c>
    </row>
    <row r="32" spans="1:19" x14ac:dyDescent="0.25">
      <c r="A32" s="52" t="s">
        <v>19</v>
      </c>
      <c r="B32" s="23"/>
      <c r="C32" s="103">
        <f t="shared" si="0"/>
        <v>0</v>
      </c>
      <c r="D32" s="23"/>
      <c r="E32" s="103">
        <f t="shared" si="1"/>
        <v>0</v>
      </c>
      <c r="F32" s="23"/>
      <c r="G32" s="103">
        <f t="shared" si="2"/>
        <v>0</v>
      </c>
      <c r="H32" s="23"/>
      <c r="I32" s="103">
        <f t="shared" si="3"/>
        <v>0</v>
      </c>
      <c r="J32" s="23"/>
      <c r="K32" s="103">
        <f t="shared" si="4"/>
        <v>0</v>
      </c>
      <c r="L32" s="23"/>
      <c r="M32" s="103">
        <f t="shared" si="5"/>
        <v>0</v>
      </c>
      <c r="N32" s="7"/>
      <c r="O32" s="23"/>
      <c r="P32" s="103">
        <f t="shared" si="6"/>
        <v>0</v>
      </c>
      <c r="Q32" s="136"/>
      <c r="R32" s="23"/>
      <c r="S32" s="103">
        <f t="shared" si="7"/>
        <v>0</v>
      </c>
    </row>
    <row r="33" spans="1:19" x14ac:dyDescent="0.25">
      <c r="A33" s="52" t="s">
        <v>19</v>
      </c>
      <c r="B33" s="23"/>
      <c r="C33" s="103">
        <f t="shared" si="0"/>
        <v>0</v>
      </c>
      <c r="D33" s="23"/>
      <c r="E33" s="103">
        <f t="shared" si="1"/>
        <v>0</v>
      </c>
      <c r="F33" s="23"/>
      <c r="G33" s="103">
        <f t="shared" si="2"/>
        <v>0</v>
      </c>
      <c r="H33" s="23"/>
      <c r="I33" s="103">
        <f t="shared" si="3"/>
        <v>0</v>
      </c>
      <c r="J33" s="23"/>
      <c r="K33" s="103">
        <f t="shared" si="4"/>
        <v>0</v>
      </c>
      <c r="L33" s="23"/>
      <c r="M33" s="103">
        <f t="shared" si="5"/>
        <v>0</v>
      </c>
      <c r="N33" s="7"/>
      <c r="O33" s="23"/>
      <c r="P33" s="103">
        <f t="shared" si="6"/>
        <v>0</v>
      </c>
      <c r="Q33" s="136"/>
      <c r="R33" s="23"/>
      <c r="S33" s="103">
        <f t="shared" si="7"/>
        <v>0</v>
      </c>
    </row>
    <row r="34" spans="1:19" x14ac:dyDescent="0.25">
      <c r="A34" s="52" t="s">
        <v>19</v>
      </c>
      <c r="B34" s="23"/>
      <c r="C34" s="103">
        <f t="shared" si="0"/>
        <v>0</v>
      </c>
      <c r="D34" s="23"/>
      <c r="E34" s="103">
        <f t="shared" si="1"/>
        <v>0</v>
      </c>
      <c r="F34" s="23"/>
      <c r="G34" s="103">
        <f t="shared" si="2"/>
        <v>0</v>
      </c>
      <c r="H34" s="23"/>
      <c r="I34" s="103">
        <f t="shared" si="3"/>
        <v>0</v>
      </c>
      <c r="J34" s="23"/>
      <c r="K34" s="103">
        <f t="shared" si="4"/>
        <v>0</v>
      </c>
      <c r="L34" s="23"/>
      <c r="M34" s="103">
        <f t="shared" si="5"/>
        <v>0</v>
      </c>
      <c r="N34" s="7"/>
      <c r="O34" s="23"/>
      <c r="P34" s="103">
        <f t="shared" si="6"/>
        <v>0</v>
      </c>
      <c r="Q34" s="136"/>
      <c r="R34" s="23"/>
      <c r="S34" s="103">
        <f t="shared" si="7"/>
        <v>0</v>
      </c>
    </row>
    <row r="35" spans="1:19" x14ac:dyDescent="0.25">
      <c r="A35" s="52" t="s">
        <v>19</v>
      </c>
      <c r="B35" s="23"/>
      <c r="C35" s="103">
        <f t="shared" si="0"/>
        <v>0</v>
      </c>
      <c r="D35" s="23"/>
      <c r="E35" s="103">
        <f t="shared" si="1"/>
        <v>0</v>
      </c>
      <c r="F35" s="23"/>
      <c r="G35" s="103">
        <f t="shared" si="2"/>
        <v>0</v>
      </c>
      <c r="H35" s="23"/>
      <c r="I35" s="103">
        <f t="shared" si="3"/>
        <v>0</v>
      </c>
      <c r="J35" s="23"/>
      <c r="K35" s="103">
        <f t="shared" si="4"/>
        <v>0</v>
      </c>
      <c r="L35" s="23"/>
      <c r="M35" s="103">
        <f t="shared" si="5"/>
        <v>0</v>
      </c>
      <c r="N35" s="7"/>
      <c r="O35" s="23"/>
      <c r="P35" s="103">
        <f t="shared" si="6"/>
        <v>0</v>
      </c>
      <c r="Q35" s="136"/>
      <c r="R35" s="23"/>
      <c r="S35" s="103">
        <f t="shared" si="7"/>
        <v>0</v>
      </c>
    </row>
    <row r="36" spans="1:19" x14ac:dyDescent="0.25">
      <c r="A36" s="52" t="s">
        <v>19</v>
      </c>
      <c r="B36" s="23"/>
      <c r="C36" s="103">
        <f t="shared" si="0"/>
        <v>0</v>
      </c>
      <c r="D36" s="23"/>
      <c r="E36" s="103">
        <f t="shared" si="1"/>
        <v>0</v>
      </c>
      <c r="F36" s="23"/>
      <c r="G36" s="103">
        <f t="shared" si="2"/>
        <v>0</v>
      </c>
      <c r="H36" s="23"/>
      <c r="I36" s="103">
        <f t="shared" si="3"/>
        <v>0</v>
      </c>
      <c r="J36" s="23"/>
      <c r="K36" s="103">
        <f t="shared" si="4"/>
        <v>0</v>
      </c>
      <c r="L36" s="23"/>
      <c r="M36" s="103">
        <f t="shared" si="5"/>
        <v>0</v>
      </c>
      <c r="N36" s="7"/>
      <c r="O36" s="23"/>
      <c r="P36" s="103">
        <f t="shared" si="6"/>
        <v>0</v>
      </c>
      <c r="Q36" s="136"/>
      <c r="R36" s="23"/>
      <c r="S36" s="103">
        <f t="shared" si="7"/>
        <v>0</v>
      </c>
    </row>
    <row r="37" spans="1:19" x14ac:dyDescent="0.25">
      <c r="A37" s="52" t="s">
        <v>19</v>
      </c>
      <c r="B37" s="23"/>
      <c r="C37" s="103">
        <f t="shared" si="0"/>
        <v>0</v>
      </c>
      <c r="D37" s="23"/>
      <c r="E37" s="103">
        <f t="shared" si="1"/>
        <v>0</v>
      </c>
      <c r="F37" s="23"/>
      <c r="G37" s="103">
        <f t="shared" si="2"/>
        <v>0</v>
      </c>
      <c r="H37" s="23"/>
      <c r="I37" s="103">
        <f t="shared" si="3"/>
        <v>0</v>
      </c>
      <c r="J37" s="23"/>
      <c r="K37" s="103">
        <f t="shared" si="4"/>
        <v>0</v>
      </c>
      <c r="L37" s="23"/>
      <c r="M37" s="103">
        <f t="shared" si="5"/>
        <v>0</v>
      </c>
      <c r="N37" s="7"/>
      <c r="O37" s="23"/>
      <c r="P37" s="103">
        <f t="shared" si="6"/>
        <v>0</v>
      </c>
      <c r="Q37" s="136"/>
      <c r="R37" s="23"/>
      <c r="S37" s="103">
        <f t="shared" si="7"/>
        <v>0</v>
      </c>
    </row>
    <row r="38" spans="1:19" x14ac:dyDescent="0.25">
      <c r="A38" s="52" t="s">
        <v>19</v>
      </c>
      <c r="B38" s="23"/>
      <c r="C38" s="103">
        <f t="shared" si="0"/>
        <v>0</v>
      </c>
      <c r="D38" s="23"/>
      <c r="E38" s="103">
        <f t="shared" si="1"/>
        <v>0</v>
      </c>
      <c r="F38" s="23"/>
      <c r="G38" s="103">
        <f t="shared" si="2"/>
        <v>0</v>
      </c>
      <c r="H38" s="23"/>
      <c r="I38" s="103">
        <f t="shared" si="3"/>
        <v>0</v>
      </c>
      <c r="J38" s="23"/>
      <c r="K38" s="103">
        <f t="shared" si="4"/>
        <v>0</v>
      </c>
      <c r="L38" s="23"/>
      <c r="M38" s="103">
        <f t="shared" si="5"/>
        <v>0</v>
      </c>
      <c r="N38" s="7"/>
      <c r="O38" s="23"/>
      <c r="P38" s="103">
        <f t="shared" si="6"/>
        <v>0</v>
      </c>
      <c r="Q38" s="136"/>
      <c r="R38" s="23"/>
      <c r="S38" s="103">
        <f t="shared" si="7"/>
        <v>0</v>
      </c>
    </row>
    <row r="39" spans="1:19" x14ac:dyDescent="0.25">
      <c r="A39" s="52" t="s">
        <v>19</v>
      </c>
      <c r="B39" s="23"/>
      <c r="C39" s="103">
        <f t="shared" si="0"/>
        <v>0</v>
      </c>
      <c r="D39" s="23"/>
      <c r="E39" s="103">
        <f t="shared" si="1"/>
        <v>0</v>
      </c>
      <c r="F39" s="23"/>
      <c r="G39" s="103">
        <f t="shared" si="2"/>
        <v>0</v>
      </c>
      <c r="H39" s="23"/>
      <c r="I39" s="103">
        <f t="shared" si="3"/>
        <v>0</v>
      </c>
      <c r="J39" s="23"/>
      <c r="K39" s="103">
        <f t="shared" si="4"/>
        <v>0</v>
      </c>
      <c r="L39" s="23"/>
      <c r="M39" s="103">
        <f t="shared" si="5"/>
        <v>0</v>
      </c>
      <c r="N39" s="7"/>
      <c r="O39" s="23"/>
      <c r="P39" s="103">
        <f t="shared" si="6"/>
        <v>0</v>
      </c>
      <c r="Q39" s="136"/>
      <c r="R39" s="23"/>
      <c r="S39" s="103">
        <f t="shared" si="7"/>
        <v>0</v>
      </c>
    </row>
    <row r="40" spans="1:19" x14ac:dyDescent="0.25">
      <c r="A40" s="52" t="s">
        <v>19</v>
      </c>
      <c r="B40" s="23"/>
      <c r="C40" s="103">
        <f t="shared" si="0"/>
        <v>0</v>
      </c>
      <c r="D40" s="23"/>
      <c r="E40" s="103">
        <f t="shared" si="1"/>
        <v>0</v>
      </c>
      <c r="F40" s="23"/>
      <c r="G40" s="103">
        <f t="shared" si="2"/>
        <v>0</v>
      </c>
      <c r="H40" s="23"/>
      <c r="I40" s="103">
        <f t="shared" si="3"/>
        <v>0</v>
      </c>
      <c r="J40" s="23"/>
      <c r="K40" s="103">
        <f t="shared" si="4"/>
        <v>0</v>
      </c>
      <c r="L40" s="23"/>
      <c r="M40" s="103">
        <f t="shared" si="5"/>
        <v>0</v>
      </c>
      <c r="N40" s="7"/>
      <c r="O40" s="23"/>
      <c r="P40" s="103">
        <f t="shared" si="6"/>
        <v>0</v>
      </c>
      <c r="Q40" s="136"/>
      <c r="R40" s="23"/>
      <c r="S40" s="103">
        <f t="shared" si="7"/>
        <v>0</v>
      </c>
    </row>
    <row r="41" spans="1:19" x14ac:dyDescent="0.25">
      <c r="A41" s="52" t="s">
        <v>19</v>
      </c>
      <c r="B41" s="23"/>
      <c r="C41" s="103">
        <f t="shared" si="0"/>
        <v>0</v>
      </c>
      <c r="D41" s="23"/>
      <c r="E41" s="103">
        <f t="shared" si="1"/>
        <v>0</v>
      </c>
      <c r="F41" s="23"/>
      <c r="G41" s="103">
        <f t="shared" si="2"/>
        <v>0</v>
      </c>
      <c r="H41" s="23"/>
      <c r="I41" s="103">
        <f t="shared" si="3"/>
        <v>0</v>
      </c>
      <c r="J41" s="23"/>
      <c r="K41" s="103">
        <f t="shared" si="4"/>
        <v>0</v>
      </c>
      <c r="L41" s="23"/>
      <c r="M41" s="103">
        <f t="shared" si="5"/>
        <v>0</v>
      </c>
      <c r="N41" s="7"/>
      <c r="O41" s="23"/>
      <c r="P41" s="103">
        <f t="shared" si="6"/>
        <v>0</v>
      </c>
      <c r="Q41" s="136"/>
      <c r="R41" s="23"/>
      <c r="S41" s="103">
        <f t="shared" si="7"/>
        <v>0</v>
      </c>
    </row>
    <row r="42" spans="1:19" x14ac:dyDescent="0.25">
      <c r="A42" s="52" t="s">
        <v>19</v>
      </c>
      <c r="B42" s="23"/>
      <c r="C42" s="103">
        <f t="shared" si="0"/>
        <v>0</v>
      </c>
      <c r="D42" s="23"/>
      <c r="E42" s="103">
        <f t="shared" si="1"/>
        <v>0</v>
      </c>
      <c r="F42" s="23"/>
      <c r="G42" s="103">
        <f t="shared" si="2"/>
        <v>0</v>
      </c>
      <c r="H42" s="23"/>
      <c r="I42" s="103">
        <f t="shared" si="3"/>
        <v>0</v>
      </c>
      <c r="J42" s="23"/>
      <c r="K42" s="103">
        <f t="shared" si="4"/>
        <v>0</v>
      </c>
      <c r="L42" s="23"/>
      <c r="M42" s="103">
        <f t="shared" si="5"/>
        <v>0</v>
      </c>
      <c r="N42" s="7"/>
      <c r="O42" s="23"/>
      <c r="P42" s="103">
        <f t="shared" si="6"/>
        <v>0</v>
      </c>
      <c r="Q42" s="136"/>
      <c r="R42" s="23"/>
      <c r="S42" s="103">
        <f t="shared" si="7"/>
        <v>0</v>
      </c>
    </row>
    <row r="43" spans="1:19" x14ac:dyDescent="0.25">
      <c r="A43" s="52" t="s">
        <v>19</v>
      </c>
      <c r="B43" s="23"/>
      <c r="C43" s="103">
        <f t="shared" si="0"/>
        <v>0</v>
      </c>
      <c r="D43" s="23"/>
      <c r="E43" s="103">
        <f t="shared" si="1"/>
        <v>0</v>
      </c>
      <c r="F43" s="23"/>
      <c r="G43" s="103">
        <f t="shared" si="2"/>
        <v>0</v>
      </c>
      <c r="H43" s="23"/>
      <c r="I43" s="103">
        <f t="shared" si="3"/>
        <v>0</v>
      </c>
      <c r="J43" s="23"/>
      <c r="K43" s="103">
        <f t="shared" si="4"/>
        <v>0</v>
      </c>
      <c r="L43" s="23"/>
      <c r="M43" s="103">
        <f t="shared" si="5"/>
        <v>0</v>
      </c>
      <c r="N43" s="7"/>
      <c r="O43" s="23"/>
      <c r="P43" s="103">
        <f t="shared" si="6"/>
        <v>0</v>
      </c>
      <c r="Q43" s="136"/>
      <c r="R43" s="23"/>
      <c r="S43" s="103">
        <f t="shared" si="7"/>
        <v>0</v>
      </c>
    </row>
    <row r="44" spans="1:19" x14ac:dyDescent="0.25">
      <c r="A44" s="52" t="s">
        <v>19</v>
      </c>
      <c r="B44" s="23"/>
      <c r="C44" s="103">
        <f t="shared" si="0"/>
        <v>0</v>
      </c>
      <c r="D44" s="23"/>
      <c r="E44" s="103">
        <f t="shared" si="1"/>
        <v>0</v>
      </c>
      <c r="F44" s="23"/>
      <c r="G44" s="103">
        <f t="shared" si="2"/>
        <v>0</v>
      </c>
      <c r="H44" s="23"/>
      <c r="I44" s="103">
        <f t="shared" si="3"/>
        <v>0</v>
      </c>
      <c r="J44" s="23"/>
      <c r="K44" s="103">
        <f t="shared" si="4"/>
        <v>0</v>
      </c>
      <c r="L44" s="23"/>
      <c r="M44" s="103">
        <f t="shared" si="5"/>
        <v>0</v>
      </c>
      <c r="N44" s="7"/>
      <c r="O44" s="23"/>
      <c r="P44" s="103">
        <f t="shared" si="6"/>
        <v>0</v>
      </c>
      <c r="Q44" s="136"/>
      <c r="R44" s="23"/>
      <c r="S44" s="103">
        <f t="shared" si="7"/>
        <v>0</v>
      </c>
    </row>
    <row r="45" spans="1:19" x14ac:dyDescent="0.25">
      <c r="A45" s="52" t="s">
        <v>19</v>
      </c>
      <c r="B45" s="23"/>
      <c r="C45" s="103">
        <f t="shared" si="0"/>
        <v>0</v>
      </c>
      <c r="D45" s="23"/>
      <c r="E45" s="103">
        <f t="shared" si="1"/>
        <v>0</v>
      </c>
      <c r="F45" s="23"/>
      <c r="G45" s="103">
        <f t="shared" si="2"/>
        <v>0</v>
      </c>
      <c r="H45" s="23"/>
      <c r="I45" s="103">
        <f t="shared" si="3"/>
        <v>0</v>
      </c>
      <c r="J45" s="23"/>
      <c r="K45" s="103">
        <f t="shared" si="4"/>
        <v>0</v>
      </c>
      <c r="L45" s="23"/>
      <c r="M45" s="103">
        <f t="shared" si="5"/>
        <v>0</v>
      </c>
      <c r="N45" s="7"/>
      <c r="O45" s="23"/>
      <c r="P45" s="103">
        <f t="shared" si="6"/>
        <v>0</v>
      </c>
      <c r="Q45" s="136"/>
      <c r="R45" s="23"/>
      <c r="S45" s="103">
        <f t="shared" si="7"/>
        <v>0</v>
      </c>
    </row>
    <row r="46" spans="1:19" x14ac:dyDescent="0.25">
      <c r="A46" s="52" t="s">
        <v>19</v>
      </c>
      <c r="B46" s="23"/>
      <c r="C46" s="103">
        <f t="shared" si="0"/>
        <v>0</v>
      </c>
      <c r="D46" s="23"/>
      <c r="E46" s="103">
        <f t="shared" si="1"/>
        <v>0</v>
      </c>
      <c r="F46" s="23"/>
      <c r="G46" s="103">
        <f t="shared" si="2"/>
        <v>0</v>
      </c>
      <c r="H46" s="23"/>
      <c r="I46" s="103">
        <f t="shared" si="3"/>
        <v>0</v>
      </c>
      <c r="J46" s="23"/>
      <c r="K46" s="103">
        <f t="shared" si="4"/>
        <v>0</v>
      </c>
      <c r="L46" s="23"/>
      <c r="M46" s="103">
        <f t="shared" si="5"/>
        <v>0</v>
      </c>
      <c r="N46" s="7"/>
      <c r="O46" s="23"/>
      <c r="P46" s="103">
        <f t="shared" si="6"/>
        <v>0</v>
      </c>
      <c r="Q46" s="136"/>
      <c r="R46" s="23"/>
      <c r="S46" s="103">
        <f t="shared" si="7"/>
        <v>0</v>
      </c>
    </row>
    <row r="47" spans="1:19" x14ac:dyDescent="0.25">
      <c r="A47" s="52" t="s">
        <v>19</v>
      </c>
      <c r="B47" s="23"/>
      <c r="C47" s="103">
        <f t="shared" si="0"/>
        <v>0</v>
      </c>
      <c r="D47" s="23"/>
      <c r="E47" s="103">
        <f t="shared" si="1"/>
        <v>0</v>
      </c>
      <c r="F47" s="23"/>
      <c r="G47" s="103">
        <f t="shared" si="2"/>
        <v>0</v>
      </c>
      <c r="H47" s="23"/>
      <c r="I47" s="103">
        <f t="shared" si="3"/>
        <v>0</v>
      </c>
      <c r="J47" s="23"/>
      <c r="K47" s="103">
        <f t="shared" si="4"/>
        <v>0</v>
      </c>
      <c r="L47" s="23"/>
      <c r="M47" s="103">
        <f t="shared" si="5"/>
        <v>0</v>
      </c>
      <c r="N47" s="7"/>
      <c r="O47" s="23"/>
      <c r="P47" s="103">
        <f t="shared" si="6"/>
        <v>0</v>
      </c>
      <c r="Q47" s="136"/>
      <c r="R47" s="23"/>
      <c r="S47" s="103">
        <f t="shared" si="7"/>
        <v>0</v>
      </c>
    </row>
    <row r="48" spans="1:19" x14ac:dyDescent="0.25">
      <c r="A48" s="52" t="s">
        <v>19</v>
      </c>
      <c r="B48" s="23"/>
      <c r="C48" s="103">
        <f t="shared" si="0"/>
        <v>0</v>
      </c>
      <c r="D48" s="23"/>
      <c r="E48" s="103">
        <f t="shared" si="1"/>
        <v>0</v>
      </c>
      <c r="F48" s="23"/>
      <c r="G48" s="103">
        <f t="shared" si="2"/>
        <v>0</v>
      </c>
      <c r="H48" s="23"/>
      <c r="I48" s="103">
        <f t="shared" si="3"/>
        <v>0</v>
      </c>
      <c r="J48" s="23"/>
      <c r="K48" s="103">
        <f t="shared" si="4"/>
        <v>0</v>
      </c>
      <c r="L48" s="23"/>
      <c r="M48" s="103">
        <f t="shared" si="5"/>
        <v>0</v>
      </c>
      <c r="N48" s="7"/>
      <c r="O48" s="23"/>
      <c r="P48" s="103">
        <f t="shared" si="6"/>
        <v>0</v>
      </c>
      <c r="Q48" s="136"/>
      <c r="R48" s="23"/>
      <c r="S48" s="103">
        <f t="shared" si="7"/>
        <v>0</v>
      </c>
    </row>
    <row r="49" spans="1:19" x14ac:dyDescent="0.25">
      <c r="A49" s="52" t="s">
        <v>19</v>
      </c>
      <c r="B49" s="23"/>
      <c r="C49" s="103">
        <f t="shared" si="0"/>
        <v>0</v>
      </c>
      <c r="D49" s="23"/>
      <c r="E49" s="103">
        <f t="shared" si="1"/>
        <v>0</v>
      </c>
      <c r="F49" s="23"/>
      <c r="G49" s="103">
        <f t="shared" si="2"/>
        <v>0</v>
      </c>
      <c r="H49" s="23"/>
      <c r="I49" s="103">
        <f t="shared" si="3"/>
        <v>0</v>
      </c>
      <c r="J49" s="23"/>
      <c r="K49" s="103">
        <f t="shared" si="4"/>
        <v>0</v>
      </c>
      <c r="L49" s="23"/>
      <c r="M49" s="103">
        <f t="shared" si="5"/>
        <v>0</v>
      </c>
      <c r="N49" s="7"/>
      <c r="O49" s="23"/>
      <c r="P49" s="103">
        <f t="shared" si="6"/>
        <v>0</v>
      </c>
      <c r="Q49" s="136"/>
      <c r="R49" s="23"/>
      <c r="S49" s="103">
        <f t="shared" si="7"/>
        <v>0</v>
      </c>
    </row>
    <row r="50" spans="1:19" x14ac:dyDescent="0.25">
      <c r="A50" s="52" t="s">
        <v>19</v>
      </c>
      <c r="B50" s="23"/>
      <c r="C50" s="103">
        <f t="shared" si="0"/>
        <v>0</v>
      </c>
      <c r="D50" s="23"/>
      <c r="E50" s="103">
        <f t="shared" si="1"/>
        <v>0</v>
      </c>
      <c r="F50" s="23"/>
      <c r="G50" s="103">
        <f t="shared" si="2"/>
        <v>0</v>
      </c>
      <c r="H50" s="23"/>
      <c r="I50" s="103">
        <f t="shared" si="3"/>
        <v>0</v>
      </c>
      <c r="J50" s="23"/>
      <c r="K50" s="103">
        <f t="shared" si="4"/>
        <v>0</v>
      </c>
      <c r="L50" s="23"/>
      <c r="M50" s="103">
        <f t="shared" si="5"/>
        <v>0</v>
      </c>
      <c r="N50" s="7"/>
      <c r="O50" s="23"/>
      <c r="P50" s="103">
        <f t="shared" si="6"/>
        <v>0</v>
      </c>
      <c r="Q50" s="136"/>
      <c r="R50" s="23"/>
      <c r="S50" s="103">
        <f t="shared" si="7"/>
        <v>0</v>
      </c>
    </row>
    <row r="51" spans="1:19" x14ac:dyDescent="0.25">
      <c r="A51" s="52" t="s">
        <v>19</v>
      </c>
      <c r="B51" s="23"/>
      <c r="C51" s="103">
        <f t="shared" si="0"/>
        <v>0</v>
      </c>
      <c r="D51" s="23"/>
      <c r="E51" s="103">
        <f t="shared" si="1"/>
        <v>0</v>
      </c>
      <c r="F51" s="23"/>
      <c r="G51" s="103">
        <f t="shared" si="2"/>
        <v>0</v>
      </c>
      <c r="H51" s="23"/>
      <c r="I51" s="103">
        <f t="shared" si="3"/>
        <v>0</v>
      </c>
      <c r="J51" s="23"/>
      <c r="K51" s="103">
        <f t="shared" si="4"/>
        <v>0</v>
      </c>
      <c r="L51" s="23"/>
      <c r="M51" s="103">
        <f t="shared" si="5"/>
        <v>0</v>
      </c>
      <c r="N51" s="7"/>
      <c r="O51" s="23"/>
      <c r="P51" s="103">
        <f t="shared" si="6"/>
        <v>0</v>
      </c>
      <c r="Q51" s="136"/>
      <c r="R51" s="23"/>
      <c r="S51" s="103">
        <f t="shared" si="7"/>
        <v>0</v>
      </c>
    </row>
    <row r="52" spans="1:19" x14ac:dyDescent="0.25">
      <c r="A52" s="52" t="s">
        <v>19</v>
      </c>
      <c r="B52" s="23"/>
      <c r="C52" s="103">
        <f t="shared" si="0"/>
        <v>0</v>
      </c>
      <c r="D52" s="23"/>
      <c r="E52" s="103">
        <f t="shared" si="1"/>
        <v>0</v>
      </c>
      <c r="F52" s="23"/>
      <c r="G52" s="103">
        <f t="shared" si="2"/>
        <v>0</v>
      </c>
      <c r="H52" s="23"/>
      <c r="I52" s="103">
        <f t="shared" si="3"/>
        <v>0</v>
      </c>
      <c r="J52" s="23"/>
      <c r="K52" s="103">
        <f t="shared" si="4"/>
        <v>0</v>
      </c>
      <c r="L52" s="23"/>
      <c r="M52" s="103">
        <f t="shared" si="5"/>
        <v>0</v>
      </c>
      <c r="N52" s="7"/>
      <c r="O52" s="23"/>
      <c r="P52" s="103">
        <f t="shared" si="6"/>
        <v>0</v>
      </c>
      <c r="Q52" s="136"/>
      <c r="R52" s="23"/>
      <c r="S52" s="103">
        <f t="shared" si="7"/>
        <v>0</v>
      </c>
    </row>
    <row r="53" spans="1:19" x14ac:dyDescent="0.25">
      <c r="A53" s="52" t="s">
        <v>19</v>
      </c>
      <c r="B53" s="23"/>
      <c r="C53" s="103">
        <f t="shared" si="0"/>
        <v>0</v>
      </c>
      <c r="D53" s="23"/>
      <c r="E53" s="103">
        <f t="shared" si="1"/>
        <v>0</v>
      </c>
      <c r="F53" s="23"/>
      <c r="G53" s="103">
        <f t="shared" si="2"/>
        <v>0</v>
      </c>
      <c r="H53" s="23"/>
      <c r="I53" s="103">
        <f t="shared" si="3"/>
        <v>0</v>
      </c>
      <c r="J53" s="23"/>
      <c r="K53" s="103">
        <f t="shared" si="4"/>
        <v>0</v>
      </c>
      <c r="L53" s="23"/>
      <c r="M53" s="103">
        <f t="shared" si="5"/>
        <v>0</v>
      </c>
      <c r="N53" s="7"/>
      <c r="O53" s="23"/>
      <c r="P53" s="103">
        <f t="shared" si="6"/>
        <v>0</v>
      </c>
      <c r="Q53" s="136"/>
      <c r="R53" s="23"/>
      <c r="S53" s="103">
        <f t="shared" si="7"/>
        <v>0</v>
      </c>
    </row>
    <row r="54" spans="1:19" x14ac:dyDescent="0.25">
      <c r="A54" s="52" t="s">
        <v>19</v>
      </c>
      <c r="B54" s="23"/>
      <c r="C54" s="103">
        <f t="shared" si="0"/>
        <v>0</v>
      </c>
      <c r="D54" s="23"/>
      <c r="E54" s="103">
        <f t="shared" si="1"/>
        <v>0</v>
      </c>
      <c r="F54" s="23"/>
      <c r="G54" s="103">
        <f t="shared" si="2"/>
        <v>0</v>
      </c>
      <c r="H54" s="23"/>
      <c r="I54" s="103">
        <f t="shared" si="3"/>
        <v>0</v>
      </c>
      <c r="J54" s="23"/>
      <c r="K54" s="103">
        <f t="shared" si="4"/>
        <v>0</v>
      </c>
      <c r="L54" s="23"/>
      <c r="M54" s="103">
        <f t="shared" si="5"/>
        <v>0</v>
      </c>
      <c r="N54" s="7"/>
      <c r="O54" s="23"/>
      <c r="P54" s="103">
        <f t="shared" si="6"/>
        <v>0</v>
      </c>
      <c r="Q54" s="136"/>
      <c r="R54" s="23"/>
      <c r="S54" s="103">
        <f t="shared" si="7"/>
        <v>0</v>
      </c>
    </row>
    <row r="55" spans="1:19" x14ac:dyDescent="0.25">
      <c r="A55" s="52" t="s">
        <v>19</v>
      </c>
      <c r="B55" s="23"/>
      <c r="C55" s="103">
        <f t="shared" si="0"/>
        <v>0</v>
      </c>
      <c r="D55" s="23"/>
      <c r="E55" s="103">
        <f t="shared" si="1"/>
        <v>0</v>
      </c>
      <c r="F55" s="23"/>
      <c r="G55" s="103">
        <f t="shared" si="2"/>
        <v>0</v>
      </c>
      <c r="H55" s="23"/>
      <c r="I55" s="103">
        <f t="shared" si="3"/>
        <v>0</v>
      </c>
      <c r="J55" s="23"/>
      <c r="K55" s="103">
        <f t="shared" si="4"/>
        <v>0</v>
      </c>
      <c r="L55" s="23"/>
      <c r="M55" s="103">
        <f t="shared" si="5"/>
        <v>0</v>
      </c>
      <c r="N55" s="7"/>
      <c r="O55" s="23"/>
      <c r="P55" s="103">
        <f t="shared" si="6"/>
        <v>0</v>
      </c>
      <c r="Q55" s="136"/>
      <c r="R55" s="23"/>
      <c r="S55" s="103">
        <f t="shared" si="7"/>
        <v>0</v>
      </c>
    </row>
    <row r="56" spans="1:19" x14ac:dyDescent="0.25">
      <c r="A56" s="52" t="s">
        <v>19</v>
      </c>
      <c r="B56" s="23"/>
      <c r="C56" s="103">
        <f t="shared" si="0"/>
        <v>0</v>
      </c>
      <c r="D56" s="23"/>
      <c r="E56" s="103">
        <f t="shared" si="1"/>
        <v>0</v>
      </c>
      <c r="F56" s="23"/>
      <c r="G56" s="103">
        <f t="shared" si="2"/>
        <v>0</v>
      </c>
      <c r="H56" s="23"/>
      <c r="I56" s="103">
        <f t="shared" si="3"/>
        <v>0</v>
      </c>
      <c r="J56" s="23"/>
      <c r="K56" s="103">
        <f t="shared" si="4"/>
        <v>0</v>
      </c>
      <c r="L56" s="23"/>
      <c r="M56" s="103">
        <f t="shared" si="5"/>
        <v>0</v>
      </c>
      <c r="N56" s="7"/>
      <c r="O56" s="23"/>
      <c r="P56" s="103">
        <f t="shared" si="6"/>
        <v>0</v>
      </c>
      <c r="Q56" s="136"/>
      <c r="R56" s="23"/>
      <c r="S56" s="103">
        <f t="shared" si="7"/>
        <v>0</v>
      </c>
    </row>
    <row r="57" spans="1:19" x14ac:dyDescent="0.25">
      <c r="A57" s="52" t="s">
        <v>19</v>
      </c>
      <c r="B57" s="23"/>
      <c r="C57" s="103">
        <f t="shared" si="0"/>
        <v>0</v>
      </c>
      <c r="D57" s="23"/>
      <c r="E57" s="103">
        <f t="shared" si="1"/>
        <v>0</v>
      </c>
      <c r="F57" s="23"/>
      <c r="G57" s="103">
        <f t="shared" si="2"/>
        <v>0</v>
      </c>
      <c r="H57" s="23"/>
      <c r="I57" s="103">
        <f t="shared" si="3"/>
        <v>0</v>
      </c>
      <c r="J57" s="23"/>
      <c r="K57" s="103">
        <f t="shared" si="4"/>
        <v>0</v>
      </c>
      <c r="L57" s="23"/>
      <c r="M57" s="103">
        <f t="shared" si="5"/>
        <v>0</v>
      </c>
      <c r="N57" s="7"/>
      <c r="O57" s="23"/>
      <c r="P57" s="103">
        <f t="shared" si="6"/>
        <v>0</v>
      </c>
      <c r="Q57" s="136"/>
      <c r="R57" s="23"/>
      <c r="S57" s="103">
        <f t="shared" si="7"/>
        <v>0</v>
      </c>
    </row>
    <row r="58" spans="1:19" x14ac:dyDescent="0.25">
      <c r="A58" s="52" t="s">
        <v>19</v>
      </c>
      <c r="B58" s="23"/>
      <c r="C58" s="103">
        <f t="shared" si="0"/>
        <v>0</v>
      </c>
      <c r="D58" s="23"/>
      <c r="E58" s="103">
        <f t="shared" si="1"/>
        <v>0</v>
      </c>
      <c r="F58" s="23"/>
      <c r="G58" s="103">
        <f t="shared" si="2"/>
        <v>0</v>
      </c>
      <c r="H58" s="23"/>
      <c r="I58" s="103">
        <f t="shared" si="3"/>
        <v>0</v>
      </c>
      <c r="J58" s="23"/>
      <c r="K58" s="103">
        <f t="shared" si="4"/>
        <v>0</v>
      </c>
      <c r="L58" s="23"/>
      <c r="M58" s="103">
        <f t="shared" si="5"/>
        <v>0</v>
      </c>
      <c r="N58" s="7"/>
      <c r="O58" s="23"/>
      <c r="P58" s="103">
        <f t="shared" si="6"/>
        <v>0</v>
      </c>
      <c r="Q58" s="136"/>
      <c r="R58" s="23"/>
      <c r="S58" s="103">
        <f t="shared" si="7"/>
        <v>0</v>
      </c>
    </row>
    <row r="59" spans="1:19" x14ac:dyDescent="0.25">
      <c r="A59" s="52" t="s">
        <v>19</v>
      </c>
      <c r="B59" s="23"/>
      <c r="C59" s="103">
        <f t="shared" si="0"/>
        <v>0</v>
      </c>
      <c r="D59" s="23"/>
      <c r="E59" s="103">
        <f t="shared" si="1"/>
        <v>0</v>
      </c>
      <c r="F59" s="23"/>
      <c r="G59" s="103">
        <f t="shared" si="2"/>
        <v>0</v>
      </c>
      <c r="H59" s="23"/>
      <c r="I59" s="103">
        <f t="shared" si="3"/>
        <v>0</v>
      </c>
      <c r="J59" s="23"/>
      <c r="K59" s="103">
        <f t="shared" si="4"/>
        <v>0</v>
      </c>
      <c r="L59" s="23"/>
      <c r="M59" s="103">
        <f t="shared" si="5"/>
        <v>0</v>
      </c>
      <c r="N59" s="7"/>
      <c r="O59" s="23"/>
      <c r="P59" s="103">
        <f t="shared" si="6"/>
        <v>0</v>
      </c>
      <c r="Q59" s="136"/>
      <c r="R59" s="23"/>
      <c r="S59" s="103">
        <f t="shared" si="7"/>
        <v>0</v>
      </c>
    </row>
    <row r="60" spans="1:19" x14ac:dyDescent="0.25">
      <c r="A60" s="52" t="s">
        <v>19</v>
      </c>
      <c r="B60" s="23"/>
      <c r="C60" s="103">
        <f t="shared" si="0"/>
        <v>0</v>
      </c>
      <c r="D60" s="23"/>
      <c r="E60" s="103">
        <f t="shared" si="1"/>
        <v>0</v>
      </c>
      <c r="F60" s="23"/>
      <c r="G60" s="103">
        <f t="shared" si="2"/>
        <v>0</v>
      </c>
      <c r="H60" s="23"/>
      <c r="I60" s="103">
        <f t="shared" si="3"/>
        <v>0</v>
      </c>
      <c r="J60" s="23"/>
      <c r="K60" s="103">
        <f t="shared" si="4"/>
        <v>0</v>
      </c>
      <c r="L60" s="23"/>
      <c r="M60" s="103">
        <f t="shared" si="5"/>
        <v>0</v>
      </c>
      <c r="N60" s="7"/>
      <c r="O60" s="23"/>
      <c r="P60" s="103">
        <f t="shared" si="6"/>
        <v>0</v>
      </c>
      <c r="Q60" s="136"/>
      <c r="R60" s="23"/>
      <c r="S60" s="103">
        <f t="shared" si="7"/>
        <v>0</v>
      </c>
    </row>
    <row r="61" spans="1:19" x14ac:dyDescent="0.25">
      <c r="A61" s="52" t="s">
        <v>19</v>
      </c>
      <c r="B61" s="23"/>
      <c r="C61" s="103">
        <f t="shared" si="0"/>
        <v>0</v>
      </c>
      <c r="D61" s="23"/>
      <c r="E61" s="103">
        <f t="shared" si="1"/>
        <v>0</v>
      </c>
      <c r="F61" s="23"/>
      <c r="G61" s="103">
        <f t="shared" si="2"/>
        <v>0</v>
      </c>
      <c r="H61" s="23"/>
      <c r="I61" s="103">
        <f t="shared" si="3"/>
        <v>0</v>
      </c>
      <c r="J61" s="23"/>
      <c r="K61" s="103">
        <f t="shared" si="4"/>
        <v>0</v>
      </c>
      <c r="L61" s="23"/>
      <c r="M61" s="103">
        <f t="shared" si="5"/>
        <v>0</v>
      </c>
      <c r="N61" s="7"/>
      <c r="O61" s="23"/>
      <c r="P61" s="103">
        <f t="shared" si="6"/>
        <v>0</v>
      </c>
      <c r="Q61" s="136"/>
      <c r="R61" s="23"/>
      <c r="S61" s="103">
        <f t="shared" si="7"/>
        <v>0</v>
      </c>
    </row>
    <row r="62" spans="1:19" x14ac:dyDescent="0.25">
      <c r="A62" s="52" t="s">
        <v>19</v>
      </c>
      <c r="B62" s="23"/>
      <c r="C62" s="103">
        <f t="shared" si="0"/>
        <v>0</v>
      </c>
      <c r="D62" s="23"/>
      <c r="E62" s="103">
        <f t="shared" si="1"/>
        <v>0</v>
      </c>
      <c r="F62" s="23"/>
      <c r="G62" s="103">
        <f t="shared" si="2"/>
        <v>0</v>
      </c>
      <c r="H62" s="23"/>
      <c r="I62" s="103">
        <f t="shared" si="3"/>
        <v>0</v>
      </c>
      <c r="J62" s="23"/>
      <c r="K62" s="103">
        <f t="shared" si="4"/>
        <v>0</v>
      </c>
      <c r="L62" s="23"/>
      <c r="M62" s="103">
        <f t="shared" si="5"/>
        <v>0</v>
      </c>
      <c r="N62" s="7"/>
      <c r="O62" s="23"/>
      <c r="P62" s="103">
        <f t="shared" si="6"/>
        <v>0</v>
      </c>
      <c r="Q62" s="136"/>
      <c r="R62" s="23"/>
      <c r="S62" s="103">
        <f t="shared" si="7"/>
        <v>0</v>
      </c>
    </row>
    <row r="63" spans="1:19" x14ac:dyDescent="0.25">
      <c r="A63" s="52" t="s">
        <v>19</v>
      </c>
      <c r="B63" s="23"/>
      <c r="C63" s="103">
        <f t="shared" si="0"/>
        <v>0</v>
      </c>
      <c r="D63" s="23"/>
      <c r="E63" s="103">
        <f t="shared" si="1"/>
        <v>0</v>
      </c>
      <c r="F63" s="23"/>
      <c r="G63" s="103">
        <f t="shared" si="2"/>
        <v>0</v>
      </c>
      <c r="H63" s="23"/>
      <c r="I63" s="103">
        <f t="shared" si="3"/>
        <v>0</v>
      </c>
      <c r="J63" s="23"/>
      <c r="K63" s="103">
        <f t="shared" si="4"/>
        <v>0</v>
      </c>
      <c r="L63" s="23"/>
      <c r="M63" s="103">
        <f t="shared" si="5"/>
        <v>0</v>
      </c>
      <c r="N63" s="7"/>
      <c r="O63" s="23"/>
      <c r="P63" s="103">
        <f t="shared" si="6"/>
        <v>0</v>
      </c>
      <c r="Q63" s="136"/>
      <c r="R63" s="23"/>
      <c r="S63" s="103">
        <f t="shared" si="7"/>
        <v>0</v>
      </c>
    </row>
    <row r="64" spans="1:19" x14ac:dyDescent="0.25">
      <c r="A64" s="52" t="s">
        <v>19</v>
      </c>
      <c r="B64" s="23"/>
      <c r="C64" s="103">
        <f t="shared" si="0"/>
        <v>0</v>
      </c>
      <c r="D64" s="23"/>
      <c r="E64" s="103">
        <f t="shared" si="1"/>
        <v>0</v>
      </c>
      <c r="F64" s="23"/>
      <c r="G64" s="103">
        <f t="shared" si="2"/>
        <v>0</v>
      </c>
      <c r="H64" s="23"/>
      <c r="I64" s="103">
        <f t="shared" si="3"/>
        <v>0</v>
      </c>
      <c r="J64" s="23"/>
      <c r="K64" s="103">
        <f t="shared" si="4"/>
        <v>0</v>
      </c>
      <c r="L64" s="23"/>
      <c r="M64" s="103">
        <f t="shared" si="5"/>
        <v>0</v>
      </c>
      <c r="N64" s="7"/>
      <c r="O64" s="23"/>
      <c r="P64" s="103">
        <f t="shared" si="6"/>
        <v>0</v>
      </c>
      <c r="Q64" s="136"/>
      <c r="R64" s="23"/>
      <c r="S64" s="103">
        <f t="shared" si="7"/>
        <v>0</v>
      </c>
    </row>
    <row r="65" spans="1:19" x14ac:dyDescent="0.25">
      <c r="A65" s="52" t="s">
        <v>19</v>
      </c>
      <c r="B65" s="23"/>
      <c r="C65" s="103">
        <f t="shared" si="0"/>
        <v>0</v>
      </c>
      <c r="D65" s="23"/>
      <c r="E65" s="103">
        <f t="shared" si="1"/>
        <v>0</v>
      </c>
      <c r="F65" s="23"/>
      <c r="G65" s="103">
        <f t="shared" si="2"/>
        <v>0</v>
      </c>
      <c r="H65" s="23"/>
      <c r="I65" s="103">
        <f t="shared" si="3"/>
        <v>0</v>
      </c>
      <c r="J65" s="23"/>
      <c r="K65" s="103">
        <f t="shared" si="4"/>
        <v>0</v>
      </c>
      <c r="L65" s="23"/>
      <c r="M65" s="103">
        <f t="shared" si="5"/>
        <v>0</v>
      </c>
      <c r="N65" s="7"/>
      <c r="O65" s="23"/>
      <c r="P65" s="103">
        <f t="shared" si="6"/>
        <v>0</v>
      </c>
      <c r="Q65" s="136"/>
      <c r="R65" s="23"/>
      <c r="S65" s="103">
        <f t="shared" si="7"/>
        <v>0</v>
      </c>
    </row>
    <row r="66" spans="1:19" x14ac:dyDescent="0.25">
      <c r="A66" s="52" t="s">
        <v>19</v>
      </c>
      <c r="B66" s="23"/>
      <c r="C66" s="103">
        <f t="shared" si="0"/>
        <v>0</v>
      </c>
      <c r="D66" s="23"/>
      <c r="E66" s="103">
        <f t="shared" si="1"/>
        <v>0</v>
      </c>
      <c r="F66" s="23"/>
      <c r="G66" s="103">
        <f t="shared" si="2"/>
        <v>0</v>
      </c>
      <c r="H66" s="23"/>
      <c r="I66" s="103">
        <f t="shared" si="3"/>
        <v>0</v>
      </c>
      <c r="J66" s="23"/>
      <c r="K66" s="103">
        <f t="shared" si="4"/>
        <v>0</v>
      </c>
      <c r="L66" s="23"/>
      <c r="M66" s="103">
        <f t="shared" si="5"/>
        <v>0</v>
      </c>
      <c r="N66" s="7"/>
      <c r="O66" s="23"/>
      <c r="P66" s="103">
        <f t="shared" si="6"/>
        <v>0</v>
      </c>
      <c r="Q66" s="136"/>
      <c r="R66" s="23"/>
      <c r="S66" s="103">
        <f t="shared" si="7"/>
        <v>0</v>
      </c>
    </row>
    <row r="67" spans="1:19" x14ac:dyDescent="0.25">
      <c r="A67" s="52" t="s">
        <v>19</v>
      </c>
      <c r="B67" s="23"/>
      <c r="C67" s="103">
        <f t="shared" si="0"/>
        <v>0</v>
      </c>
      <c r="D67" s="23"/>
      <c r="E67" s="103">
        <f t="shared" si="1"/>
        <v>0</v>
      </c>
      <c r="F67" s="23"/>
      <c r="G67" s="103">
        <f t="shared" si="2"/>
        <v>0</v>
      </c>
      <c r="H67" s="23"/>
      <c r="I67" s="103">
        <f t="shared" si="3"/>
        <v>0</v>
      </c>
      <c r="J67" s="23"/>
      <c r="K67" s="103">
        <f t="shared" si="4"/>
        <v>0</v>
      </c>
      <c r="L67" s="23"/>
      <c r="M67" s="103">
        <f t="shared" si="5"/>
        <v>0</v>
      </c>
      <c r="N67" s="7"/>
      <c r="O67" s="23"/>
      <c r="P67" s="103">
        <f t="shared" si="6"/>
        <v>0</v>
      </c>
      <c r="Q67" s="136"/>
      <c r="R67" s="23"/>
      <c r="S67" s="103">
        <f t="shared" si="7"/>
        <v>0</v>
      </c>
    </row>
    <row r="68" spans="1:19" x14ac:dyDescent="0.25">
      <c r="A68" s="52" t="s">
        <v>19</v>
      </c>
      <c r="B68" s="23"/>
      <c r="C68" s="103">
        <f t="shared" si="0"/>
        <v>0</v>
      </c>
      <c r="D68" s="23"/>
      <c r="E68" s="103">
        <f t="shared" si="1"/>
        <v>0</v>
      </c>
      <c r="F68" s="23"/>
      <c r="G68" s="103">
        <f t="shared" si="2"/>
        <v>0</v>
      </c>
      <c r="H68" s="23"/>
      <c r="I68" s="103">
        <f t="shared" si="3"/>
        <v>0</v>
      </c>
      <c r="J68" s="23"/>
      <c r="K68" s="103">
        <f t="shared" si="4"/>
        <v>0</v>
      </c>
      <c r="L68" s="23"/>
      <c r="M68" s="103">
        <f t="shared" si="5"/>
        <v>0</v>
      </c>
      <c r="N68" s="7"/>
      <c r="O68" s="23"/>
      <c r="P68" s="103">
        <f t="shared" si="6"/>
        <v>0</v>
      </c>
      <c r="Q68" s="136"/>
      <c r="R68" s="23"/>
      <c r="S68" s="103">
        <f t="shared" si="7"/>
        <v>0</v>
      </c>
    </row>
    <row r="69" spans="1:19" x14ac:dyDescent="0.25">
      <c r="A69" s="52" t="s">
        <v>19</v>
      </c>
      <c r="B69" s="23"/>
      <c r="C69" s="103">
        <f t="shared" si="0"/>
        <v>0</v>
      </c>
      <c r="D69" s="23"/>
      <c r="E69" s="103">
        <f t="shared" si="1"/>
        <v>0</v>
      </c>
      <c r="F69" s="23"/>
      <c r="G69" s="103">
        <f t="shared" si="2"/>
        <v>0</v>
      </c>
      <c r="H69" s="23"/>
      <c r="I69" s="103">
        <f t="shared" si="3"/>
        <v>0</v>
      </c>
      <c r="J69" s="23"/>
      <c r="K69" s="103">
        <f t="shared" si="4"/>
        <v>0</v>
      </c>
      <c r="L69" s="23"/>
      <c r="M69" s="103">
        <f t="shared" si="5"/>
        <v>0</v>
      </c>
      <c r="N69" s="7"/>
      <c r="O69" s="23"/>
      <c r="P69" s="103">
        <f t="shared" si="6"/>
        <v>0</v>
      </c>
      <c r="Q69" s="136"/>
      <c r="R69" s="23"/>
      <c r="S69" s="103">
        <f t="shared" si="7"/>
        <v>0</v>
      </c>
    </row>
    <row r="70" spans="1:19" x14ac:dyDescent="0.25">
      <c r="A70" s="52" t="s">
        <v>19</v>
      </c>
      <c r="B70" s="23"/>
      <c r="C70" s="103">
        <f t="shared" si="0"/>
        <v>0</v>
      </c>
      <c r="D70" s="23"/>
      <c r="E70" s="103">
        <f t="shared" si="1"/>
        <v>0</v>
      </c>
      <c r="F70" s="23"/>
      <c r="G70" s="103">
        <f t="shared" si="2"/>
        <v>0</v>
      </c>
      <c r="H70" s="23"/>
      <c r="I70" s="103">
        <f t="shared" si="3"/>
        <v>0</v>
      </c>
      <c r="J70" s="23"/>
      <c r="K70" s="103">
        <f t="shared" si="4"/>
        <v>0</v>
      </c>
      <c r="L70" s="23"/>
      <c r="M70" s="103">
        <f t="shared" si="5"/>
        <v>0</v>
      </c>
      <c r="N70" s="7"/>
      <c r="O70" s="23"/>
      <c r="P70" s="103">
        <f t="shared" si="6"/>
        <v>0</v>
      </c>
      <c r="Q70" s="136"/>
      <c r="R70" s="23"/>
      <c r="S70" s="103">
        <f t="shared" si="7"/>
        <v>0</v>
      </c>
    </row>
    <row r="71" spans="1:19" x14ac:dyDescent="0.25">
      <c r="A71" s="52" t="s">
        <v>19</v>
      </c>
      <c r="B71" s="23"/>
      <c r="C71" s="103">
        <f t="shared" si="0"/>
        <v>0</v>
      </c>
      <c r="D71" s="23"/>
      <c r="E71" s="103">
        <f t="shared" si="1"/>
        <v>0</v>
      </c>
      <c r="F71" s="23"/>
      <c r="G71" s="103">
        <f t="shared" si="2"/>
        <v>0</v>
      </c>
      <c r="H71" s="23"/>
      <c r="I71" s="103">
        <f t="shared" si="3"/>
        <v>0</v>
      </c>
      <c r="J71" s="23"/>
      <c r="K71" s="103">
        <f t="shared" si="4"/>
        <v>0</v>
      </c>
      <c r="L71" s="23"/>
      <c r="M71" s="103">
        <f t="shared" si="5"/>
        <v>0</v>
      </c>
      <c r="N71" s="7"/>
      <c r="O71" s="23"/>
      <c r="P71" s="103">
        <f t="shared" si="6"/>
        <v>0</v>
      </c>
      <c r="Q71" s="136"/>
      <c r="R71" s="23"/>
      <c r="S71" s="103">
        <f t="shared" si="7"/>
        <v>0</v>
      </c>
    </row>
    <row r="72" spans="1:19" x14ac:dyDescent="0.25">
      <c r="A72" s="52" t="s">
        <v>19</v>
      </c>
      <c r="B72" s="23"/>
      <c r="C72" s="103">
        <f t="shared" si="0"/>
        <v>0</v>
      </c>
      <c r="D72" s="23"/>
      <c r="E72" s="103">
        <f t="shared" si="1"/>
        <v>0</v>
      </c>
      <c r="F72" s="23"/>
      <c r="G72" s="103">
        <f t="shared" si="2"/>
        <v>0</v>
      </c>
      <c r="H72" s="23"/>
      <c r="I72" s="103">
        <f t="shared" si="3"/>
        <v>0</v>
      </c>
      <c r="J72" s="23"/>
      <c r="K72" s="103">
        <f t="shared" si="4"/>
        <v>0</v>
      </c>
      <c r="L72" s="23"/>
      <c r="M72" s="103">
        <f t="shared" si="5"/>
        <v>0</v>
      </c>
      <c r="N72" s="7"/>
      <c r="O72" s="23"/>
      <c r="P72" s="103">
        <f t="shared" si="6"/>
        <v>0</v>
      </c>
      <c r="Q72" s="136"/>
      <c r="R72" s="23"/>
      <c r="S72" s="103">
        <f t="shared" si="7"/>
        <v>0</v>
      </c>
    </row>
    <row r="73" spans="1:19" x14ac:dyDescent="0.25">
      <c r="A73" s="52" t="s">
        <v>19</v>
      </c>
      <c r="B73" s="23"/>
      <c r="C73" s="103">
        <f t="shared" si="0"/>
        <v>0</v>
      </c>
      <c r="D73" s="23"/>
      <c r="E73" s="103">
        <f t="shared" si="1"/>
        <v>0</v>
      </c>
      <c r="F73" s="23"/>
      <c r="G73" s="103">
        <f t="shared" si="2"/>
        <v>0</v>
      </c>
      <c r="H73" s="23"/>
      <c r="I73" s="103">
        <f t="shared" si="3"/>
        <v>0</v>
      </c>
      <c r="J73" s="23"/>
      <c r="K73" s="103">
        <f t="shared" si="4"/>
        <v>0</v>
      </c>
      <c r="L73" s="23"/>
      <c r="M73" s="103">
        <f t="shared" si="5"/>
        <v>0</v>
      </c>
      <c r="N73" s="7"/>
      <c r="O73" s="23"/>
      <c r="P73" s="103">
        <f t="shared" si="6"/>
        <v>0</v>
      </c>
      <c r="Q73" s="136"/>
      <c r="R73" s="23"/>
      <c r="S73" s="103">
        <f t="shared" si="7"/>
        <v>0</v>
      </c>
    </row>
    <row r="74" spans="1:19" x14ac:dyDescent="0.25">
      <c r="A74" s="52" t="s">
        <v>19</v>
      </c>
      <c r="B74" s="23"/>
      <c r="C74" s="103">
        <f t="shared" si="0"/>
        <v>0</v>
      </c>
      <c r="D74" s="23"/>
      <c r="E74" s="103">
        <f t="shared" si="1"/>
        <v>0</v>
      </c>
      <c r="F74" s="23"/>
      <c r="G74" s="103">
        <f t="shared" si="2"/>
        <v>0</v>
      </c>
      <c r="H74" s="23"/>
      <c r="I74" s="103">
        <f t="shared" si="3"/>
        <v>0</v>
      </c>
      <c r="J74" s="23"/>
      <c r="K74" s="103">
        <f t="shared" si="4"/>
        <v>0</v>
      </c>
      <c r="L74" s="23"/>
      <c r="M74" s="103">
        <f t="shared" si="5"/>
        <v>0</v>
      </c>
      <c r="N74" s="7"/>
      <c r="O74" s="23"/>
      <c r="P74" s="103">
        <f t="shared" si="6"/>
        <v>0</v>
      </c>
      <c r="Q74" s="136"/>
      <c r="R74" s="23"/>
      <c r="S74" s="103">
        <f t="shared" si="7"/>
        <v>0</v>
      </c>
    </row>
    <row r="75" spans="1:19" x14ac:dyDescent="0.25">
      <c r="A75" s="52" t="s">
        <v>19</v>
      </c>
      <c r="B75" s="23"/>
      <c r="C75" s="103">
        <f t="shared" ref="C75:C109" si="8">IFERROR(IF(ROUND((B75)/(($B$7*8)),2)&gt;=1,1,ROUND(B75/($B$7*8),1)),0)</f>
        <v>0</v>
      </c>
      <c r="D75" s="23"/>
      <c r="E75" s="103">
        <f t="shared" ref="E75:E109" si="9">IFERROR(IF(ROUND((D75)/(($D$7*8)),2)&gt;=1,1,ROUND(D75/($D$7*8),1)),0)</f>
        <v>0</v>
      </c>
      <c r="F75" s="23"/>
      <c r="G75" s="103">
        <f t="shared" ref="G75:G109" si="10">IFERROR(IF(ROUND((F75)/(($F$7*8)),2)&gt;=1,1,ROUND(F75/($F$7*8),1)),0)</f>
        <v>0</v>
      </c>
      <c r="H75" s="23"/>
      <c r="I75" s="103">
        <f t="shared" ref="I75:I109" si="11">IFERROR(IF(ROUND((H75)/(($H$7*8)),2)&gt;=1,1,ROUND(H75/($H$7*8),1)),0)</f>
        <v>0</v>
      </c>
      <c r="J75" s="23"/>
      <c r="K75" s="103">
        <f t="shared" ref="K75:K109" si="12">IFERROR(IF(ROUND((J75)/(($J$7*8)),2)&gt;=1,1,ROUND(J75/($J$7*8),1)),0)</f>
        <v>0</v>
      </c>
      <c r="L75" s="23"/>
      <c r="M75" s="103">
        <f t="shared" ref="M75:M109" si="13">IFERROR(IF(ROUND((L75)/(($L$7*8)),2)&gt;=1,1,ROUND(L75/($L$7*8),1)),0)</f>
        <v>0</v>
      </c>
      <c r="N75" s="7"/>
      <c r="O75" s="23"/>
      <c r="P75" s="103">
        <f t="shared" ref="P75:P109" si="14">IFERROR(IF(ROUND((O75)/(($O$7*8)),2)&gt;=1,1,ROUND(O75/($O$7*8),1)),0)</f>
        <v>0</v>
      </c>
      <c r="Q75" s="136"/>
      <c r="R75" s="23"/>
      <c r="S75" s="103">
        <f t="shared" ref="S75:S109" si="15">IFERROR(IF(ROUND((R75)/(($R$7*8)),2)&gt;=1,1,ROUND(R75/($R$7*8),1)),0)</f>
        <v>0</v>
      </c>
    </row>
    <row r="76" spans="1:19" x14ac:dyDescent="0.25">
      <c r="A76" s="52" t="s">
        <v>19</v>
      </c>
      <c r="B76" s="23"/>
      <c r="C76" s="103">
        <f t="shared" si="8"/>
        <v>0</v>
      </c>
      <c r="D76" s="23"/>
      <c r="E76" s="103">
        <f t="shared" si="9"/>
        <v>0</v>
      </c>
      <c r="F76" s="23"/>
      <c r="G76" s="103">
        <f t="shared" si="10"/>
        <v>0</v>
      </c>
      <c r="H76" s="23"/>
      <c r="I76" s="103">
        <f t="shared" si="11"/>
        <v>0</v>
      </c>
      <c r="J76" s="23"/>
      <c r="K76" s="103">
        <f t="shared" si="12"/>
        <v>0</v>
      </c>
      <c r="L76" s="23"/>
      <c r="M76" s="103">
        <f t="shared" si="13"/>
        <v>0</v>
      </c>
      <c r="N76" s="7"/>
      <c r="O76" s="23"/>
      <c r="P76" s="103">
        <f t="shared" si="14"/>
        <v>0</v>
      </c>
      <c r="Q76" s="136"/>
      <c r="R76" s="23"/>
      <c r="S76" s="103">
        <f t="shared" si="15"/>
        <v>0</v>
      </c>
    </row>
    <row r="77" spans="1:19" x14ac:dyDescent="0.25">
      <c r="A77" s="52" t="s">
        <v>19</v>
      </c>
      <c r="B77" s="23"/>
      <c r="C77" s="103">
        <f t="shared" si="8"/>
        <v>0</v>
      </c>
      <c r="D77" s="23"/>
      <c r="E77" s="103">
        <f t="shared" si="9"/>
        <v>0</v>
      </c>
      <c r="F77" s="23"/>
      <c r="G77" s="103">
        <f t="shared" si="10"/>
        <v>0</v>
      </c>
      <c r="H77" s="23"/>
      <c r="I77" s="103">
        <f t="shared" si="11"/>
        <v>0</v>
      </c>
      <c r="J77" s="23"/>
      <c r="K77" s="103">
        <f t="shared" si="12"/>
        <v>0</v>
      </c>
      <c r="L77" s="23"/>
      <c r="M77" s="103">
        <f t="shared" si="13"/>
        <v>0</v>
      </c>
      <c r="N77" s="7"/>
      <c r="O77" s="23"/>
      <c r="P77" s="103">
        <f t="shared" si="14"/>
        <v>0</v>
      </c>
      <c r="Q77" s="136"/>
      <c r="R77" s="23"/>
      <c r="S77" s="103">
        <f t="shared" si="15"/>
        <v>0</v>
      </c>
    </row>
    <row r="78" spans="1:19" x14ac:dyDescent="0.25">
      <c r="A78" s="52" t="s">
        <v>19</v>
      </c>
      <c r="B78" s="23"/>
      <c r="C78" s="103">
        <f t="shared" si="8"/>
        <v>0</v>
      </c>
      <c r="D78" s="23"/>
      <c r="E78" s="103">
        <f t="shared" si="9"/>
        <v>0</v>
      </c>
      <c r="F78" s="23"/>
      <c r="G78" s="103">
        <f t="shared" si="10"/>
        <v>0</v>
      </c>
      <c r="H78" s="23"/>
      <c r="I78" s="103">
        <f t="shared" si="11"/>
        <v>0</v>
      </c>
      <c r="J78" s="23"/>
      <c r="K78" s="103">
        <f t="shared" si="12"/>
        <v>0</v>
      </c>
      <c r="L78" s="23"/>
      <c r="M78" s="103">
        <f t="shared" si="13"/>
        <v>0</v>
      </c>
      <c r="N78" s="7"/>
      <c r="O78" s="23"/>
      <c r="P78" s="103">
        <f t="shared" si="14"/>
        <v>0</v>
      </c>
      <c r="Q78" s="136"/>
      <c r="R78" s="23"/>
      <c r="S78" s="103">
        <f t="shared" si="15"/>
        <v>0</v>
      </c>
    </row>
    <row r="79" spans="1:19" x14ac:dyDescent="0.25">
      <c r="A79" s="52" t="s">
        <v>19</v>
      </c>
      <c r="B79" s="23"/>
      <c r="C79" s="103">
        <f t="shared" si="8"/>
        <v>0</v>
      </c>
      <c r="D79" s="23"/>
      <c r="E79" s="103">
        <f t="shared" si="9"/>
        <v>0</v>
      </c>
      <c r="F79" s="23"/>
      <c r="G79" s="103">
        <f t="shared" si="10"/>
        <v>0</v>
      </c>
      <c r="H79" s="23"/>
      <c r="I79" s="103">
        <f t="shared" si="11"/>
        <v>0</v>
      </c>
      <c r="J79" s="23"/>
      <c r="K79" s="103">
        <f t="shared" si="12"/>
        <v>0</v>
      </c>
      <c r="L79" s="23"/>
      <c r="M79" s="103">
        <f t="shared" si="13"/>
        <v>0</v>
      </c>
      <c r="N79" s="7"/>
      <c r="O79" s="23"/>
      <c r="P79" s="103">
        <f t="shared" si="14"/>
        <v>0</v>
      </c>
      <c r="Q79" s="136"/>
      <c r="R79" s="23"/>
      <c r="S79" s="103">
        <f t="shared" si="15"/>
        <v>0</v>
      </c>
    </row>
    <row r="80" spans="1:19" x14ac:dyDescent="0.25">
      <c r="A80" s="52" t="s">
        <v>19</v>
      </c>
      <c r="B80" s="23"/>
      <c r="C80" s="103">
        <f t="shared" si="8"/>
        <v>0</v>
      </c>
      <c r="D80" s="23"/>
      <c r="E80" s="103">
        <f t="shared" si="9"/>
        <v>0</v>
      </c>
      <c r="F80" s="23"/>
      <c r="G80" s="103">
        <f t="shared" si="10"/>
        <v>0</v>
      </c>
      <c r="H80" s="23"/>
      <c r="I80" s="103">
        <f t="shared" si="11"/>
        <v>0</v>
      </c>
      <c r="J80" s="23"/>
      <c r="K80" s="103">
        <f t="shared" si="12"/>
        <v>0</v>
      </c>
      <c r="L80" s="23"/>
      <c r="M80" s="103">
        <f t="shared" si="13"/>
        <v>0</v>
      </c>
      <c r="N80" s="7"/>
      <c r="O80" s="23"/>
      <c r="P80" s="103">
        <f t="shared" si="14"/>
        <v>0</v>
      </c>
      <c r="Q80" s="136"/>
      <c r="R80" s="23"/>
      <c r="S80" s="103">
        <f t="shared" si="15"/>
        <v>0</v>
      </c>
    </row>
    <row r="81" spans="1:19" x14ac:dyDescent="0.25">
      <c r="A81" s="52" t="s">
        <v>19</v>
      </c>
      <c r="B81" s="23"/>
      <c r="C81" s="103">
        <f t="shared" si="8"/>
        <v>0</v>
      </c>
      <c r="D81" s="23"/>
      <c r="E81" s="103">
        <f t="shared" si="9"/>
        <v>0</v>
      </c>
      <c r="F81" s="23"/>
      <c r="G81" s="103">
        <f t="shared" si="10"/>
        <v>0</v>
      </c>
      <c r="H81" s="23"/>
      <c r="I81" s="103">
        <f t="shared" si="11"/>
        <v>0</v>
      </c>
      <c r="J81" s="23"/>
      <c r="K81" s="103">
        <f t="shared" si="12"/>
        <v>0</v>
      </c>
      <c r="L81" s="23"/>
      <c r="M81" s="103">
        <f t="shared" si="13"/>
        <v>0</v>
      </c>
      <c r="N81" s="7"/>
      <c r="O81" s="23"/>
      <c r="P81" s="103">
        <f t="shared" si="14"/>
        <v>0</v>
      </c>
      <c r="Q81" s="136"/>
      <c r="R81" s="23"/>
      <c r="S81" s="103">
        <f t="shared" si="15"/>
        <v>0</v>
      </c>
    </row>
    <row r="82" spans="1:19" x14ac:dyDescent="0.25">
      <c r="A82" s="52" t="s">
        <v>19</v>
      </c>
      <c r="B82" s="23"/>
      <c r="C82" s="103">
        <f t="shared" si="8"/>
        <v>0</v>
      </c>
      <c r="D82" s="23"/>
      <c r="E82" s="103">
        <f t="shared" si="9"/>
        <v>0</v>
      </c>
      <c r="F82" s="23"/>
      <c r="G82" s="103">
        <f t="shared" si="10"/>
        <v>0</v>
      </c>
      <c r="H82" s="23"/>
      <c r="I82" s="103">
        <f t="shared" si="11"/>
        <v>0</v>
      </c>
      <c r="J82" s="23"/>
      <c r="K82" s="103">
        <f t="shared" si="12"/>
        <v>0</v>
      </c>
      <c r="L82" s="23"/>
      <c r="M82" s="103">
        <f t="shared" si="13"/>
        <v>0</v>
      </c>
      <c r="N82" s="7"/>
      <c r="O82" s="23"/>
      <c r="P82" s="103">
        <f t="shared" si="14"/>
        <v>0</v>
      </c>
      <c r="Q82" s="136"/>
      <c r="R82" s="23"/>
      <c r="S82" s="103">
        <f t="shared" si="15"/>
        <v>0</v>
      </c>
    </row>
    <row r="83" spans="1:19" x14ac:dyDescent="0.25">
      <c r="A83" s="52" t="s">
        <v>19</v>
      </c>
      <c r="B83" s="23"/>
      <c r="C83" s="103">
        <f t="shared" si="8"/>
        <v>0</v>
      </c>
      <c r="D83" s="23"/>
      <c r="E83" s="103">
        <f t="shared" si="9"/>
        <v>0</v>
      </c>
      <c r="F83" s="23"/>
      <c r="G83" s="103">
        <f t="shared" si="10"/>
        <v>0</v>
      </c>
      <c r="H83" s="23"/>
      <c r="I83" s="103">
        <f t="shared" si="11"/>
        <v>0</v>
      </c>
      <c r="J83" s="23"/>
      <c r="K83" s="103">
        <f t="shared" si="12"/>
        <v>0</v>
      </c>
      <c r="L83" s="23"/>
      <c r="M83" s="103">
        <f t="shared" si="13"/>
        <v>0</v>
      </c>
      <c r="N83" s="7"/>
      <c r="O83" s="23"/>
      <c r="P83" s="103">
        <f t="shared" si="14"/>
        <v>0</v>
      </c>
      <c r="Q83" s="136"/>
      <c r="R83" s="23"/>
      <c r="S83" s="103">
        <f t="shared" si="15"/>
        <v>0</v>
      </c>
    </row>
    <row r="84" spans="1:19" x14ac:dyDescent="0.25">
      <c r="A84" s="52" t="s">
        <v>19</v>
      </c>
      <c r="B84" s="23"/>
      <c r="C84" s="103">
        <f t="shared" si="8"/>
        <v>0</v>
      </c>
      <c r="D84" s="23"/>
      <c r="E84" s="103">
        <f t="shared" si="9"/>
        <v>0</v>
      </c>
      <c r="F84" s="23"/>
      <c r="G84" s="103">
        <f t="shared" si="10"/>
        <v>0</v>
      </c>
      <c r="H84" s="23"/>
      <c r="I84" s="103">
        <f t="shared" si="11"/>
        <v>0</v>
      </c>
      <c r="J84" s="23"/>
      <c r="K84" s="103">
        <f t="shared" si="12"/>
        <v>0</v>
      </c>
      <c r="L84" s="23"/>
      <c r="M84" s="103">
        <f t="shared" si="13"/>
        <v>0</v>
      </c>
      <c r="N84" s="7"/>
      <c r="O84" s="23"/>
      <c r="P84" s="103">
        <f t="shared" si="14"/>
        <v>0</v>
      </c>
      <c r="Q84" s="136"/>
      <c r="R84" s="23"/>
      <c r="S84" s="103">
        <f t="shared" si="15"/>
        <v>0</v>
      </c>
    </row>
    <row r="85" spans="1:19" x14ac:dyDescent="0.25">
      <c r="A85" s="52" t="s">
        <v>19</v>
      </c>
      <c r="B85" s="23"/>
      <c r="C85" s="103">
        <f t="shared" si="8"/>
        <v>0</v>
      </c>
      <c r="D85" s="23"/>
      <c r="E85" s="103">
        <f t="shared" si="9"/>
        <v>0</v>
      </c>
      <c r="F85" s="23"/>
      <c r="G85" s="103">
        <f t="shared" si="10"/>
        <v>0</v>
      </c>
      <c r="H85" s="23"/>
      <c r="I85" s="103">
        <f t="shared" si="11"/>
        <v>0</v>
      </c>
      <c r="J85" s="23"/>
      <c r="K85" s="103">
        <f t="shared" si="12"/>
        <v>0</v>
      </c>
      <c r="L85" s="23"/>
      <c r="M85" s="103">
        <f t="shared" si="13"/>
        <v>0</v>
      </c>
      <c r="N85" s="7"/>
      <c r="O85" s="23"/>
      <c r="P85" s="103">
        <f t="shared" si="14"/>
        <v>0</v>
      </c>
      <c r="Q85" s="136"/>
      <c r="R85" s="23"/>
      <c r="S85" s="103">
        <f t="shared" si="15"/>
        <v>0</v>
      </c>
    </row>
    <row r="86" spans="1:19" x14ac:dyDescent="0.25">
      <c r="A86" s="52" t="s">
        <v>19</v>
      </c>
      <c r="B86" s="23"/>
      <c r="C86" s="103">
        <f t="shared" si="8"/>
        <v>0</v>
      </c>
      <c r="D86" s="23"/>
      <c r="E86" s="103">
        <f t="shared" si="9"/>
        <v>0</v>
      </c>
      <c r="F86" s="23"/>
      <c r="G86" s="103">
        <f t="shared" si="10"/>
        <v>0</v>
      </c>
      <c r="H86" s="23"/>
      <c r="I86" s="103">
        <f t="shared" si="11"/>
        <v>0</v>
      </c>
      <c r="J86" s="23"/>
      <c r="K86" s="103">
        <f t="shared" si="12"/>
        <v>0</v>
      </c>
      <c r="L86" s="23"/>
      <c r="M86" s="103">
        <f t="shared" si="13"/>
        <v>0</v>
      </c>
      <c r="N86" s="7"/>
      <c r="O86" s="23"/>
      <c r="P86" s="103">
        <f t="shared" si="14"/>
        <v>0</v>
      </c>
      <c r="Q86" s="136"/>
      <c r="R86" s="23"/>
      <c r="S86" s="103">
        <f t="shared" si="15"/>
        <v>0</v>
      </c>
    </row>
    <row r="87" spans="1:19" x14ac:dyDescent="0.25">
      <c r="A87" s="52" t="s">
        <v>19</v>
      </c>
      <c r="B87" s="23"/>
      <c r="C87" s="103">
        <f t="shared" si="8"/>
        <v>0</v>
      </c>
      <c r="D87" s="23"/>
      <c r="E87" s="103">
        <f t="shared" si="9"/>
        <v>0</v>
      </c>
      <c r="F87" s="23"/>
      <c r="G87" s="103">
        <f t="shared" si="10"/>
        <v>0</v>
      </c>
      <c r="H87" s="23"/>
      <c r="I87" s="103">
        <f t="shared" si="11"/>
        <v>0</v>
      </c>
      <c r="J87" s="23"/>
      <c r="K87" s="103">
        <f t="shared" si="12"/>
        <v>0</v>
      </c>
      <c r="L87" s="23"/>
      <c r="M87" s="103">
        <f t="shared" si="13"/>
        <v>0</v>
      </c>
      <c r="N87" s="7"/>
      <c r="O87" s="23"/>
      <c r="P87" s="103">
        <f t="shared" si="14"/>
        <v>0</v>
      </c>
      <c r="Q87" s="136"/>
      <c r="R87" s="23"/>
      <c r="S87" s="103">
        <f t="shared" si="15"/>
        <v>0</v>
      </c>
    </row>
    <row r="88" spans="1:19" x14ac:dyDescent="0.25">
      <c r="A88" s="52" t="s">
        <v>19</v>
      </c>
      <c r="B88" s="23"/>
      <c r="C88" s="103">
        <f t="shared" si="8"/>
        <v>0</v>
      </c>
      <c r="D88" s="23"/>
      <c r="E88" s="103">
        <f t="shared" si="9"/>
        <v>0</v>
      </c>
      <c r="F88" s="23"/>
      <c r="G88" s="103">
        <f t="shared" si="10"/>
        <v>0</v>
      </c>
      <c r="H88" s="23"/>
      <c r="I88" s="103">
        <f t="shared" si="11"/>
        <v>0</v>
      </c>
      <c r="J88" s="23"/>
      <c r="K88" s="103">
        <f t="shared" si="12"/>
        <v>0</v>
      </c>
      <c r="L88" s="23"/>
      <c r="M88" s="103">
        <f t="shared" si="13"/>
        <v>0</v>
      </c>
      <c r="N88" s="7"/>
      <c r="O88" s="23"/>
      <c r="P88" s="103">
        <f t="shared" si="14"/>
        <v>0</v>
      </c>
      <c r="Q88" s="136"/>
      <c r="R88" s="23"/>
      <c r="S88" s="103">
        <f t="shared" si="15"/>
        <v>0</v>
      </c>
    </row>
    <row r="89" spans="1:19" x14ac:dyDescent="0.25">
      <c r="A89" s="52" t="s">
        <v>19</v>
      </c>
      <c r="B89" s="23"/>
      <c r="C89" s="103">
        <f t="shared" si="8"/>
        <v>0</v>
      </c>
      <c r="D89" s="23"/>
      <c r="E89" s="103">
        <f t="shared" si="9"/>
        <v>0</v>
      </c>
      <c r="F89" s="23"/>
      <c r="G89" s="103">
        <f t="shared" si="10"/>
        <v>0</v>
      </c>
      <c r="H89" s="23"/>
      <c r="I89" s="103">
        <f t="shared" si="11"/>
        <v>0</v>
      </c>
      <c r="J89" s="23"/>
      <c r="K89" s="103">
        <f t="shared" si="12"/>
        <v>0</v>
      </c>
      <c r="L89" s="23"/>
      <c r="M89" s="103">
        <f t="shared" si="13"/>
        <v>0</v>
      </c>
      <c r="N89" s="7"/>
      <c r="O89" s="23"/>
      <c r="P89" s="103">
        <f t="shared" si="14"/>
        <v>0</v>
      </c>
      <c r="Q89" s="136"/>
      <c r="R89" s="23"/>
      <c r="S89" s="103">
        <f t="shared" si="15"/>
        <v>0</v>
      </c>
    </row>
    <row r="90" spans="1:19" x14ac:dyDescent="0.25">
      <c r="A90" s="52" t="s">
        <v>19</v>
      </c>
      <c r="B90" s="23"/>
      <c r="C90" s="103">
        <f t="shared" si="8"/>
        <v>0</v>
      </c>
      <c r="D90" s="23"/>
      <c r="E90" s="103">
        <f t="shared" si="9"/>
        <v>0</v>
      </c>
      <c r="F90" s="23"/>
      <c r="G90" s="103">
        <f t="shared" si="10"/>
        <v>0</v>
      </c>
      <c r="H90" s="23"/>
      <c r="I90" s="103">
        <f t="shared" si="11"/>
        <v>0</v>
      </c>
      <c r="J90" s="23"/>
      <c r="K90" s="103">
        <f t="shared" si="12"/>
        <v>0</v>
      </c>
      <c r="L90" s="23"/>
      <c r="M90" s="103">
        <f t="shared" si="13"/>
        <v>0</v>
      </c>
      <c r="N90" s="7"/>
      <c r="O90" s="23"/>
      <c r="P90" s="103">
        <f t="shared" si="14"/>
        <v>0</v>
      </c>
      <c r="Q90" s="136"/>
      <c r="R90" s="23"/>
      <c r="S90" s="103">
        <f t="shared" si="15"/>
        <v>0</v>
      </c>
    </row>
    <row r="91" spans="1:19" x14ac:dyDescent="0.25">
      <c r="A91" s="52" t="s">
        <v>19</v>
      </c>
      <c r="B91" s="23"/>
      <c r="C91" s="103">
        <f t="shared" si="8"/>
        <v>0</v>
      </c>
      <c r="D91" s="23"/>
      <c r="E91" s="103">
        <f t="shared" si="9"/>
        <v>0</v>
      </c>
      <c r="F91" s="23"/>
      <c r="G91" s="103">
        <f t="shared" si="10"/>
        <v>0</v>
      </c>
      <c r="H91" s="23"/>
      <c r="I91" s="103">
        <f t="shared" si="11"/>
        <v>0</v>
      </c>
      <c r="J91" s="23"/>
      <c r="K91" s="103">
        <f t="shared" si="12"/>
        <v>0</v>
      </c>
      <c r="L91" s="23"/>
      <c r="M91" s="103">
        <f t="shared" si="13"/>
        <v>0</v>
      </c>
      <c r="N91" s="7"/>
      <c r="O91" s="23"/>
      <c r="P91" s="103">
        <f t="shared" si="14"/>
        <v>0</v>
      </c>
      <c r="Q91" s="136"/>
      <c r="R91" s="23"/>
      <c r="S91" s="103">
        <f t="shared" si="15"/>
        <v>0</v>
      </c>
    </row>
    <row r="92" spans="1:19" x14ac:dyDescent="0.25">
      <c r="A92" s="52" t="s">
        <v>19</v>
      </c>
      <c r="B92" s="23"/>
      <c r="C92" s="103">
        <f t="shared" si="8"/>
        <v>0</v>
      </c>
      <c r="D92" s="23"/>
      <c r="E92" s="103">
        <f t="shared" si="9"/>
        <v>0</v>
      </c>
      <c r="F92" s="23"/>
      <c r="G92" s="103">
        <f t="shared" si="10"/>
        <v>0</v>
      </c>
      <c r="H92" s="23"/>
      <c r="I92" s="103">
        <f t="shared" si="11"/>
        <v>0</v>
      </c>
      <c r="J92" s="23"/>
      <c r="K92" s="103">
        <f t="shared" si="12"/>
        <v>0</v>
      </c>
      <c r="L92" s="23"/>
      <c r="M92" s="103">
        <f t="shared" si="13"/>
        <v>0</v>
      </c>
      <c r="N92" s="7"/>
      <c r="O92" s="23"/>
      <c r="P92" s="103">
        <f t="shared" si="14"/>
        <v>0</v>
      </c>
      <c r="Q92" s="136"/>
      <c r="R92" s="23"/>
      <c r="S92" s="103">
        <f t="shared" si="15"/>
        <v>0</v>
      </c>
    </row>
    <row r="93" spans="1:19" x14ac:dyDescent="0.25">
      <c r="A93" s="52" t="s">
        <v>19</v>
      </c>
      <c r="B93" s="23"/>
      <c r="C93" s="103">
        <f t="shared" si="8"/>
        <v>0</v>
      </c>
      <c r="D93" s="23"/>
      <c r="E93" s="103">
        <f t="shared" si="9"/>
        <v>0</v>
      </c>
      <c r="F93" s="23"/>
      <c r="G93" s="103">
        <f t="shared" si="10"/>
        <v>0</v>
      </c>
      <c r="H93" s="23"/>
      <c r="I93" s="103">
        <f t="shared" si="11"/>
        <v>0</v>
      </c>
      <c r="J93" s="23"/>
      <c r="K93" s="103">
        <f t="shared" si="12"/>
        <v>0</v>
      </c>
      <c r="L93" s="23"/>
      <c r="M93" s="103">
        <f t="shared" si="13"/>
        <v>0</v>
      </c>
      <c r="N93" s="7"/>
      <c r="O93" s="23"/>
      <c r="P93" s="103">
        <f t="shared" si="14"/>
        <v>0</v>
      </c>
      <c r="Q93" s="136"/>
      <c r="R93" s="23"/>
      <c r="S93" s="103">
        <f t="shared" si="15"/>
        <v>0</v>
      </c>
    </row>
    <row r="94" spans="1:19" x14ac:dyDescent="0.25">
      <c r="A94" s="52" t="s">
        <v>19</v>
      </c>
      <c r="B94" s="23"/>
      <c r="C94" s="103">
        <f t="shared" si="8"/>
        <v>0</v>
      </c>
      <c r="D94" s="23"/>
      <c r="E94" s="103">
        <f t="shared" si="9"/>
        <v>0</v>
      </c>
      <c r="F94" s="23"/>
      <c r="G94" s="103">
        <f t="shared" si="10"/>
        <v>0</v>
      </c>
      <c r="H94" s="23"/>
      <c r="I94" s="103">
        <f t="shared" si="11"/>
        <v>0</v>
      </c>
      <c r="J94" s="23"/>
      <c r="K94" s="103">
        <f t="shared" si="12"/>
        <v>0</v>
      </c>
      <c r="L94" s="23"/>
      <c r="M94" s="103">
        <f t="shared" si="13"/>
        <v>0</v>
      </c>
      <c r="N94" s="7"/>
      <c r="O94" s="23"/>
      <c r="P94" s="103">
        <f t="shared" si="14"/>
        <v>0</v>
      </c>
      <c r="Q94" s="136"/>
      <c r="R94" s="23"/>
      <c r="S94" s="103">
        <f t="shared" si="15"/>
        <v>0</v>
      </c>
    </row>
    <row r="95" spans="1:19" x14ac:dyDescent="0.25">
      <c r="A95" s="52" t="s">
        <v>19</v>
      </c>
      <c r="B95" s="23"/>
      <c r="C95" s="103">
        <f t="shared" si="8"/>
        <v>0</v>
      </c>
      <c r="D95" s="23"/>
      <c r="E95" s="103">
        <f t="shared" si="9"/>
        <v>0</v>
      </c>
      <c r="F95" s="23"/>
      <c r="G95" s="103">
        <f t="shared" si="10"/>
        <v>0</v>
      </c>
      <c r="H95" s="23"/>
      <c r="I95" s="103">
        <f t="shared" si="11"/>
        <v>0</v>
      </c>
      <c r="J95" s="23"/>
      <c r="K95" s="103">
        <f t="shared" si="12"/>
        <v>0</v>
      </c>
      <c r="L95" s="23"/>
      <c r="M95" s="103">
        <f t="shared" si="13"/>
        <v>0</v>
      </c>
      <c r="N95" s="7"/>
      <c r="O95" s="23"/>
      <c r="P95" s="103">
        <f t="shared" si="14"/>
        <v>0</v>
      </c>
      <c r="Q95" s="136"/>
      <c r="R95" s="23"/>
      <c r="S95" s="103">
        <f t="shared" si="15"/>
        <v>0</v>
      </c>
    </row>
    <row r="96" spans="1:19" x14ac:dyDescent="0.25">
      <c r="A96" s="52" t="s">
        <v>19</v>
      </c>
      <c r="B96" s="23"/>
      <c r="C96" s="103">
        <f t="shared" si="8"/>
        <v>0</v>
      </c>
      <c r="D96" s="23"/>
      <c r="E96" s="103">
        <f t="shared" si="9"/>
        <v>0</v>
      </c>
      <c r="F96" s="23"/>
      <c r="G96" s="103">
        <f t="shared" si="10"/>
        <v>0</v>
      </c>
      <c r="H96" s="23"/>
      <c r="I96" s="103">
        <f t="shared" si="11"/>
        <v>0</v>
      </c>
      <c r="J96" s="23"/>
      <c r="K96" s="103">
        <f t="shared" si="12"/>
        <v>0</v>
      </c>
      <c r="L96" s="23"/>
      <c r="M96" s="103">
        <f t="shared" si="13"/>
        <v>0</v>
      </c>
      <c r="N96" s="7"/>
      <c r="O96" s="23"/>
      <c r="P96" s="103">
        <f t="shared" si="14"/>
        <v>0</v>
      </c>
      <c r="Q96" s="136"/>
      <c r="R96" s="23"/>
      <c r="S96" s="103">
        <f t="shared" si="15"/>
        <v>0</v>
      </c>
    </row>
    <row r="97" spans="1:19" x14ac:dyDescent="0.25">
      <c r="A97" s="52" t="s">
        <v>19</v>
      </c>
      <c r="B97" s="23"/>
      <c r="C97" s="103">
        <f t="shared" si="8"/>
        <v>0</v>
      </c>
      <c r="D97" s="23"/>
      <c r="E97" s="103">
        <f t="shared" si="9"/>
        <v>0</v>
      </c>
      <c r="F97" s="23"/>
      <c r="G97" s="103">
        <f t="shared" si="10"/>
        <v>0</v>
      </c>
      <c r="H97" s="23"/>
      <c r="I97" s="103">
        <f t="shared" si="11"/>
        <v>0</v>
      </c>
      <c r="J97" s="23"/>
      <c r="K97" s="103">
        <f t="shared" si="12"/>
        <v>0</v>
      </c>
      <c r="L97" s="23"/>
      <c r="M97" s="103">
        <f t="shared" si="13"/>
        <v>0</v>
      </c>
      <c r="N97" s="7"/>
      <c r="O97" s="23"/>
      <c r="P97" s="103">
        <f t="shared" si="14"/>
        <v>0</v>
      </c>
      <c r="Q97" s="136"/>
      <c r="R97" s="23"/>
      <c r="S97" s="103">
        <f t="shared" si="15"/>
        <v>0</v>
      </c>
    </row>
    <row r="98" spans="1:19" x14ac:dyDescent="0.25">
      <c r="A98" s="52" t="s">
        <v>19</v>
      </c>
      <c r="B98" s="23"/>
      <c r="C98" s="103">
        <f t="shared" si="8"/>
        <v>0</v>
      </c>
      <c r="D98" s="23"/>
      <c r="E98" s="103">
        <f t="shared" si="9"/>
        <v>0</v>
      </c>
      <c r="F98" s="23"/>
      <c r="G98" s="103">
        <f t="shared" si="10"/>
        <v>0</v>
      </c>
      <c r="H98" s="23"/>
      <c r="I98" s="103">
        <f t="shared" si="11"/>
        <v>0</v>
      </c>
      <c r="J98" s="23"/>
      <c r="K98" s="103">
        <f t="shared" si="12"/>
        <v>0</v>
      </c>
      <c r="L98" s="23"/>
      <c r="M98" s="103">
        <f t="shared" si="13"/>
        <v>0</v>
      </c>
      <c r="N98" s="7"/>
      <c r="O98" s="23"/>
      <c r="P98" s="103">
        <f t="shared" si="14"/>
        <v>0</v>
      </c>
      <c r="Q98" s="136"/>
      <c r="R98" s="23"/>
      <c r="S98" s="103">
        <f t="shared" si="15"/>
        <v>0</v>
      </c>
    </row>
    <row r="99" spans="1:19" x14ac:dyDescent="0.25">
      <c r="A99" s="52" t="s">
        <v>19</v>
      </c>
      <c r="B99" s="23"/>
      <c r="C99" s="103">
        <f t="shared" si="8"/>
        <v>0</v>
      </c>
      <c r="D99" s="23"/>
      <c r="E99" s="103">
        <f t="shared" si="9"/>
        <v>0</v>
      </c>
      <c r="F99" s="23"/>
      <c r="G99" s="103">
        <f t="shared" si="10"/>
        <v>0</v>
      </c>
      <c r="H99" s="23"/>
      <c r="I99" s="103">
        <f t="shared" si="11"/>
        <v>0</v>
      </c>
      <c r="J99" s="23"/>
      <c r="K99" s="103">
        <f t="shared" si="12"/>
        <v>0</v>
      </c>
      <c r="L99" s="23"/>
      <c r="M99" s="103">
        <f t="shared" si="13"/>
        <v>0</v>
      </c>
      <c r="N99" s="7"/>
      <c r="O99" s="23"/>
      <c r="P99" s="103">
        <f t="shared" si="14"/>
        <v>0</v>
      </c>
      <c r="Q99" s="136"/>
      <c r="R99" s="23"/>
      <c r="S99" s="103">
        <f t="shared" si="15"/>
        <v>0</v>
      </c>
    </row>
    <row r="100" spans="1:19" x14ac:dyDescent="0.25">
      <c r="A100" s="52" t="s">
        <v>19</v>
      </c>
      <c r="B100" s="23"/>
      <c r="C100" s="103">
        <f t="shared" si="8"/>
        <v>0</v>
      </c>
      <c r="D100" s="23"/>
      <c r="E100" s="103">
        <f t="shared" si="9"/>
        <v>0</v>
      </c>
      <c r="F100" s="23"/>
      <c r="G100" s="103">
        <f t="shared" si="10"/>
        <v>0</v>
      </c>
      <c r="H100" s="23"/>
      <c r="I100" s="103">
        <f t="shared" si="11"/>
        <v>0</v>
      </c>
      <c r="J100" s="23"/>
      <c r="K100" s="103">
        <f t="shared" si="12"/>
        <v>0</v>
      </c>
      <c r="L100" s="23"/>
      <c r="M100" s="103">
        <f t="shared" si="13"/>
        <v>0</v>
      </c>
      <c r="N100" s="7"/>
      <c r="O100" s="23"/>
      <c r="P100" s="103">
        <f t="shared" si="14"/>
        <v>0</v>
      </c>
      <c r="Q100" s="136"/>
      <c r="R100" s="23"/>
      <c r="S100" s="103">
        <f t="shared" si="15"/>
        <v>0</v>
      </c>
    </row>
    <row r="101" spans="1:19" x14ac:dyDescent="0.25">
      <c r="A101" s="52" t="s">
        <v>19</v>
      </c>
      <c r="B101" s="23"/>
      <c r="C101" s="103">
        <f t="shared" si="8"/>
        <v>0</v>
      </c>
      <c r="D101" s="23"/>
      <c r="E101" s="103">
        <f t="shared" si="9"/>
        <v>0</v>
      </c>
      <c r="F101" s="23"/>
      <c r="G101" s="103">
        <f t="shared" si="10"/>
        <v>0</v>
      </c>
      <c r="H101" s="23"/>
      <c r="I101" s="103">
        <f t="shared" si="11"/>
        <v>0</v>
      </c>
      <c r="J101" s="23"/>
      <c r="K101" s="103">
        <f t="shared" si="12"/>
        <v>0</v>
      </c>
      <c r="L101" s="23"/>
      <c r="M101" s="103">
        <f t="shared" si="13"/>
        <v>0</v>
      </c>
      <c r="N101" s="7"/>
      <c r="O101" s="23"/>
      <c r="P101" s="103">
        <f t="shared" si="14"/>
        <v>0</v>
      </c>
      <c r="Q101" s="136"/>
      <c r="R101" s="23"/>
      <c r="S101" s="103">
        <f t="shared" si="15"/>
        <v>0</v>
      </c>
    </row>
    <row r="102" spans="1:19" x14ac:dyDescent="0.25">
      <c r="A102" s="52" t="s">
        <v>19</v>
      </c>
      <c r="B102" s="23"/>
      <c r="C102" s="103">
        <f t="shared" si="8"/>
        <v>0</v>
      </c>
      <c r="D102" s="23"/>
      <c r="E102" s="103">
        <f t="shared" si="9"/>
        <v>0</v>
      </c>
      <c r="F102" s="23"/>
      <c r="G102" s="103">
        <f t="shared" si="10"/>
        <v>0</v>
      </c>
      <c r="H102" s="23"/>
      <c r="I102" s="103">
        <f t="shared" si="11"/>
        <v>0</v>
      </c>
      <c r="J102" s="23"/>
      <c r="K102" s="103">
        <f t="shared" si="12"/>
        <v>0</v>
      </c>
      <c r="L102" s="23"/>
      <c r="M102" s="103">
        <f t="shared" si="13"/>
        <v>0</v>
      </c>
      <c r="N102" s="7"/>
      <c r="O102" s="23"/>
      <c r="P102" s="103">
        <f t="shared" si="14"/>
        <v>0</v>
      </c>
      <c r="Q102" s="136"/>
      <c r="R102" s="23"/>
      <c r="S102" s="103">
        <f t="shared" si="15"/>
        <v>0</v>
      </c>
    </row>
    <row r="103" spans="1:19" x14ac:dyDescent="0.25">
      <c r="A103" s="52" t="s">
        <v>19</v>
      </c>
      <c r="B103" s="23"/>
      <c r="C103" s="103">
        <f t="shared" si="8"/>
        <v>0</v>
      </c>
      <c r="D103" s="23"/>
      <c r="E103" s="103">
        <f t="shared" si="9"/>
        <v>0</v>
      </c>
      <c r="F103" s="23"/>
      <c r="G103" s="103">
        <f t="shared" si="10"/>
        <v>0</v>
      </c>
      <c r="H103" s="23"/>
      <c r="I103" s="103">
        <f t="shared" si="11"/>
        <v>0</v>
      </c>
      <c r="J103" s="23"/>
      <c r="K103" s="103">
        <f t="shared" si="12"/>
        <v>0</v>
      </c>
      <c r="L103" s="23"/>
      <c r="M103" s="103">
        <f t="shared" si="13"/>
        <v>0</v>
      </c>
      <c r="N103" s="7"/>
      <c r="O103" s="23"/>
      <c r="P103" s="103">
        <f t="shared" si="14"/>
        <v>0</v>
      </c>
      <c r="Q103" s="136"/>
      <c r="R103" s="23"/>
      <c r="S103" s="103">
        <f t="shared" si="15"/>
        <v>0</v>
      </c>
    </row>
    <row r="104" spans="1:19" x14ac:dyDescent="0.25">
      <c r="A104" s="52" t="s">
        <v>19</v>
      </c>
      <c r="B104" s="23"/>
      <c r="C104" s="103">
        <f t="shared" si="8"/>
        <v>0</v>
      </c>
      <c r="D104" s="23"/>
      <c r="E104" s="103">
        <f t="shared" si="9"/>
        <v>0</v>
      </c>
      <c r="F104" s="23"/>
      <c r="G104" s="103">
        <f t="shared" si="10"/>
        <v>0</v>
      </c>
      <c r="H104" s="23"/>
      <c r="I104" s="103">
        <f t="shared" si="11"/>
        <v>0</v>
      </c>
      <c r="J104" s="23"/>
      <c r="K104" s="103">
        <f t="shared" si="12"/>
        <v>0</v>
      </c>
      <c r="L104" s="23"/>
      <c r="M104" s="103">
        <f t="shared" si="13"/>
        <v>0</v>
      </c>
      <c r="N104" s="7"/>
      <c r="O104" s="23"/>
      <c r="P104" s="103">
        <f t="shared" si="14"/>
        <v>0</v>
      </c>
      <c r="Q104" s="136"/>
      <c r="R104" s="23"/>
      <c r="S104" s="103">
        <f t="shared" si="15"/>
        <v>0</v>
      </c>
    </row>
    <row r="105" spans="1:19" x14ac:dyDescent="0.25">
      <c r="A105" s="52" t="s">
        <v>19</v>
      </c>
      <c r="B105" s="23"/>
      <c r="C105" s="103">
        <f t="shared" si="8"/>
        <v>0</v>
      </c>
      <c r="D105" s="23"/>
      <c r="E105" s="103">
        <f t="shared" si="9"/>
        <v>0</v>
      </c>
      <c r="F105" s="23"/>
      <c r="G105" s="103">
        <f t="shared" si="10"/>
        <v>0</v>
      </c>
      <c r="H105" s="23"/>
      <c r="I105" s="103">
        <f t="shared" si="11"/>
        <v>0</v>
      </c>
      <c r="J105" s="23"/>
      <c r="K105" s="103">
        <f t="shared" si="12"/>
        <v>0</v>
      </c>
      <c r="L105" s="23"/>
      <c r="M105" s="103">
        <f t="shared" si="13"/>
        <v>0</v>
      </c>
      <c r="N105" s="7"/>
      <c r="O105" s="23"/>
      <c r="P105" s="103">
        <f t="shared" si="14"/>
        <v>0</v>
      </c>
      <c r="Q105" s="136"/>
      <c r="R105" s="23"/>
      <c r="S105" s="103">
        <f t="shared" si="15"/>
        <v>0</v>
      </c>
    </row>
    <row r="106" spans="1:19" x14ac:dyDescent="0.25">
      <c r="A106" s="52" t="s">
        <v>19</v>
      </c>
      <c r="B106" s="23"/>
      <c r="C106" s="103">
        <f t="shared" si="8"/>
        <v>0</v>
      </c>
      <c r="D106" s="23"/>
      <c r="E106" s="103">
        <f t="shared" si="9"/>
        <v>0</v>
      </c>
      <c r="F106" s="23"/>
      <c r="G106" s="103">
        <f t="shared" si="10"/>
        <v>0</v>
      </c>
      <c r="H106" s="23"/>
      <c r="I106" s="103">
        <f t="shared" si="11"/>
        <v>0</v>
      </c>
      <c r="J106" s="23"/>
      <c r="K106" s="103">
        <f t="shared" si="12"/>
        <v>0</v>
      </c>
      <c r="L106" s="23"/>
      <c r="M106" s="103">
        <f t="shared" si="13"/>
        <v>0</v>
      </c>
      <c r="N106" s="7"/>
      <c r="O106" s="23"/>
      <c r="P106" s="103">
        <f t="shared" si="14"/>
        <v>0</v>
      </c>
      <c r="Q106" s="136"/>
      <c r="R106" s="23"/>
      <c r="S106" s="103">
        <f t="shared" si="15"/>
        <v>0</v>
      </c>
    </row>
    <row r="107" spans="1:19" x14ac:dyDescent="0.25">
      <c r="A107" s="52" t="s">
        <v>19</v>
      </c>
      <c r="B107" s="23"/>
      <c r="C107" s="103">
        <f t="shared" si="8"/>
        <v>0</v>
      </c>
      <c r="D107" s="23"/>
      <c r="E107" s="103">
        <f t="shared" si="9"/>
        <v>0</v>
      </c>
      <c r="F107" s="23"/>
      <c r="G107" s="103">
        <f t="shared" si="10"/>
        <v>0</v>
      </c>
      <c r="H107" s="23"/>
      <c r="I107" s="103">
        <f t="shared" si="11"/>
        <v>0</v>
      </c>
      <c r="J107" s="23"/>
      <c r="K107" s="103">
        <f t="shared" si="12"/>
        <v>0</v>
      </c>
      <c r="L107" s="23"/>
      <c r="M107" s="103">
        <f t="shared" si="13"/>
        <v>0</v>
      </c>
      <c r="N107" s="7"/>
      <c r="O107" s="23"/>
      <c r="P107" s="103">
        <f t="shared" si="14"/>
        <v>0</v>
      </c>
      <c r="Q107" s="136"/>
      <c r="R107" s="23"/>
      <c r="S107" s="103">
        <f t="shared" si="15"/>
        <v>0</v>
      </c>
    </row>
    <row r="108" spans="1:19" x14ac:dyDescent="0.25">
      <c r="A108" s="52" t="s">
        <v>19</v>
      </c>
      <c r="B108" s="23"/>
      <c r="C108" s="103">
        <f t="shared" si="8"/>
        <v>0</v>
      </c>
      <c r="D108" s="23"/>
      <c r="E108" s="103">
        <f t="shared" si="9"/>
        <v>0</v>
      </c>
      <c r="F108" s="23"/>
      <c r="G108" s="103">
        <f t="shared" si="10"/>
        <v>0</v>
      </c>
      <c r="H108" s="23"/>
      <c r="I108" s="103">
        <f t="shared" si="11"/>
        <v>0</v>
      </c>
      <c r="J108" s="23"/>
      <c r="K108" s="103">
        <f t="shared" si="12"/>
        <v>0</v>
      </c>
      <c r="L108" s="23"/>
      <c r="M108" s="103">
        <f t="shared" si="13"/>
        <v>0</v>
      </c>
      <c r="N108" s="7"/>
      <c r="O108" s="23"/>
      <c r="P108" s="103">
        <f t="shared" si="14"/>
        <v>0</v>
      </c>
      <c r="Q108" s="136"/>
      <c r="R108" s="23"/>
      <c r="S108" s="103">
        <f t="shared" si="15"/>
        <v>0</v>
      </c>
    </row>
    <row r="109" spans="1:19" x14ac:dyDescent="0.25">
      <c r="A109" s="52" t="s">
        <v>19</v>
      </c>
      <c r="B109" s="23"/>
      <c r="C109" s="103">
        <f t="shared" si="8"/>
        <v>0</v>
      </c>
      <c r="D109" s="23"/>
      <c r="E109" s="103">
        <f t="shared" si="9"/>
        <v>0</v>
      </c>
      <c r="F109" s="23"/>
      <c r="G109" s="103">
        <f t="shared" si="10"/>
        <v>0</v>
      </c>
      <c r="H109" s="23"/>
      <c r="I109" s="103">
        <f t="shared" si="11"/>
        <v>0</v>
      </c>
      <c r="J109" s="23"/>
      <c r="K109" s="103">
        <f t="shared" si="12"/>
        <v>0</v>
      </c>
      <c r="L109" s="23"/>
      <c r="M109" s="103">
        <f t="shared" si="13"/>
        <v>0</v>
      </c>
      <c r="N109" s="7"/>
      <c r="O109" s="23"/>
      <c r="P109" s="103">
        <f t="shared" si="14"/>
        <v>0</v>
      </c>
      <c r="Q109" s="136"/>
      <c r="R109" s="23"/>
      <c r="S109" s="103">
        <f t="shared" si="15"/>
        <v>0</v>
      </c>
    </row>
    <row r="110" spans="1:19" x14ac:dyDescent="0.25">
      <c r="A110" s="53" t="s">
        <v>106</v>
      </c>
      <c r="B110" s="54">
        <f>+C110</f>
        <v>0</v>
      </c>
      <c r="C110" s="104">
        <f>SUM(C10:C109)</f>
        <v>0</v>
      </c>
      <c r="D110" s="54">
        <f>+E110</f>
        <v>0</v>
      </c>
      <c r="E110" s="104">
        <f>SUM(E10:E109)</f>
        <v>0</v>
      </c>
      <c r="F110" s="54">
        <f>+G110</f>
        <v>0</v>
      </c>
      <c r="G110" s="104">
        <f>SUM(G10:G109)</f>
        <v>0</v>
      </c>
      <c r="H110" s="54">
        <f>+I110</f>
        <v>0</v>
      </c>
      <c r="I110" s="104">
        <f>SUM(I10:I109)</f>
        <v>0</v>
      </c>
      <c r="J110" s="54">
        <f>+K110</f>
        <v>0</v>
      </c>
      <c r="K110" s="104">
        <f>SUM(K10:K109)</f>
        <v>0</v>
      </c>
      <c r="L110" s="54">
        <f>+M110</f>
        <v>0</v>
      </c>
      <c r="M110" s="104">
        <f>SUM(M10:M109)</f>
        <v>0</v>
      </c>
      <c r="N110" s="7"/>
      <c r="O110" s="55">
        <f>+P110</f>
        <v>0</v>
      </c>
      <c r="P110" s="105">
        <f>SUM(P10:P109)</f>
        <v>0</v>
      </c>
      <c r="Q110" s="137"/>
      <c r="R110" s="55">
        <f>+S110</f>
        <v>0</v>
      </c>
      <c r="S110" s="105">
        <f>SUM(S10:S109)</f>
        <v>0</v>
      </c>
    </row>
    <row r="111" spans="1:19" x14ac:dyDescent="0.25">
      <c r="A111" s="53" t="s">
        <v>107</v>
      </c>
      <c r="B111" s="54">
        <f>+C111</f>
        <v>0</v>
      </c>
      <c r="C111" s="104">
        <f>SUMIF(C10:C109,"1",C10:C109)+((COUNTIFS(C10:C109,"&gt;0",C10:C109,"&lt;1")*0.5))</f>
        <v>0</v>
      </c>
      <c r="D111" s="54">
        <f>+E111</f>
        <v>0</v>
      </c>
      <c r="E111" s="104">
        <f>SUMIF(E10:E109,"1",E10:E109)+((COUNTIFS(E10:E109,"&gt;0",E10:E109,"&lt;1")*0.5))</f>
        <v>0</v>
      </c>
      <c r="F111" s="54">
        <f>+G111</f>
        <v>0</v>
      </c>
      <c r="G111" s="104">
        <f>SUMIF(G10:G109,"1",G10:G109)+((COUNTIFS(G10:G109,"&gt;0",G10:G109,"&lt;1")*0.5))</f>
        <v>0</v>
      </c>
      <c r="H111" s="54">
        <f>+I111</f>
        <v>0</v>
      </c>
      <c r="I111" s="104">
        <f>SUMIF(I10:I109,"1",I10:I109)+((COUNTIFS(I10:I109,"&gt;0",I10:I109,"&lt;1")*0.5))</f>
        <v>0</v>
      </c>
      <c r="J111" s="54">
        <f>+K111</f>
        <v>0</v>
      </c>
      <c r="K111" s="104">
        <f>SUMIF(K10:K109,"1",K10:K109)+((COUNTIFS(K10:K109,"&gt;0",K10:K109,"&lt;1")*0.5))</f>
        <v>0</v>
      </c>
      <c r="L111" s="54">
        <f>+M111</f>
        <v>0</v>
      </c>
      <c r="M111" s="104">
        <f>SUMIF(M10:M109,"1",M10:M109)+((COUNTIFS(M10:M109,"&gt;0",M10:M109,"&lt;1")*0.5))</f>
        <v>0</v>
      </c>
      <c r="N111" s="7"/>
      <c r="O111" s="55">
        <f>+P111</f>
        <v>0</v>
      </c>
      <c r="P111" s="105">
        <f>SUMIF(P10:P109,"1",P10:P109)+((COUNTIFS(P10:P109,"&gt;0",P10:P109,"&lt;1")*0.5))</f>
        <v>0</v>
      </c>
      <c r="Q111" s="137"/>
      <c r="R111" s="55">
        <f>+S111</f>
        <v>0</v>
      </c>
      <c r="S111" s="105">
        <f>SUMIF(S10:S109,"1",S10:S109)+((COUNTIFS(S10:S109,"&gt;0",S10:S109,"&lt;1")*0.5))</f>
        <v>0</v>
      </c>
    </row>
  </sheetData>
  <sheetProtection sheet="1" objects="1" scenarios="1"/>
  <mergeCells count="3">
    <mergeCell ref="N1:R1"/>
    <mergeCell ref="A2:R2"/>
    <mergeCell ref="B4:M4"/>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EE284-EF2B-496F-9BF3-3A526B21B7C5}">
  <sheetPr>
    <pageSetUpPr fitToPage="1"/>
  </sheetPr>
  <dimension ref="B1:F31"/>
  <sheetViews>
    <sheetView showGridLines="0" workbookViewId="0">
      <selection activeCell="H19" sqref="H19"/>
    </sheetView>
  </sheetViews>
  <sheetFormatPr defaultRowHeight="15" x14ac:dyDescent="0.25"/>
  <cols>
    <col min="1" max="1" width="15.85546875" style="67" customWidth="1"/>
    <col min="2" max="2" width="52" style="67" customWidth="1"/>
    <col min="3" max="3" width="28.7109375" style="67" customWidth="1"/>
    <col min="4" max="4" width="15.85546875" style="67" customWidth="1"/>
    <col min="5" max="5" width="18.28515625" style="67" customWidth="1"/>
    <col min="6" max="16384" width="9.140625" style="67"/>
  </cols>
  <sheetData>
    <row r="1" spans="2:6" ht="33" customHeight="1" x14ac:dyDescent="0.25">
      <c r="B1" s="139"/>
      <c r="C1" s="139"/>
      <c r="D1" s="139"/>
    </row>
    <row r="2" spans="2:6" ht="51.75" customHeight="1" x14ac:dyDescent="0.25">
      <c r="B2" s="139"/>
      <c r="C2" s="139"/>
      <c r="D2" s="139"/>
    </row>
    <row r="3" spans="2:6" ht="33" customHeight="1" x14ac:dyDescent="0.25">
      <c r="B3" s="175" t="s">
        <v>140</v>
      </c>
      <c r="C3" s="175"/>
    </row>
    <row r="4" spans="2:6" ht="15" customHeight="1" x14ac:dyDescent="0.25">
      <c r="B4" s="140"/>
      <c r="C4" s="140"/>
    </row>
    <row r="5" spans="2:6" ht="30.75" customHeight="1" x14ac:dyDescent="0.25">
      <c r="B5" s="141" t="s">
        <v>139</v>
      </c>
      <c r="C5" s="142" t="str">
        <f>IF(C21="1",B29,IF(C21="3",B29,B30))</f>
        <v>Average FTE Calculation</v>
      </c>
    </row>
    <row r="7" spans="2:6" x14ac:dyDescent="0.25">
      <c r="B7" s="143" t="s">
        <v>135</v>
      </c>
      <c r="C7" s="144"/>
    </row>
    <row r="8" spans="2:6" ht="31.5" customHeight="1" x14ac:dyDescent="0.25">
      <c r="B8" s="145" t="s">
        <v>132</v>
      </c>
      <c r="C8" s="142">
        <f>IFERROR(IF(C5="Average FTE Calculation",AVERAGE('FTE Safe Harbor FTE Calculation'!B110,'FTE Safe Harbor FTE Calculation'!D110,'FTE Safe Harbor FTE Calculation'!F110,'FTE Safe Harbor FTE Calculation'!H110,'FTE Safe Harbor FTE Calculation'!J110,'FTE Safe Harbor FTE Calculation'!L110),AVERAGE('FTE Safe Harbor FTE Calculation'!B111,'FTE Safe Harbor FTE Calculation'!D111,'FTE Safe Harbor FTE Calculation'!F111,'FTE Safe Harbor FTE Calculation'!H111,'FTE Safe Harbor FTE Calculation'!J111,'FTE Safe Harbor FTE Calculation'!L111)),0)</f>
        <v>0</v>
      </c>
    </row>
    <row r="9" spans="2:6" ht="15.75" x14ac:dyDescent="0.25">
      <c r="B9" s="146"/>
      <c r="C9" s="147"/>
    </row>
    <row r="10" spans="2:6" x14ac:dyDescent="0.25">
      <c r="B10" s="143" t="s">
        <v>136</v>
      </c>
      <c r="C10" s="148"/>
    </row>
    <row r="11" spans="2:6" ht="30" x14ac:dyDescent="0.25">
      <c r="B11" s="145" t="s">
        <v>133</v>
      </c>
      <c r="C11" s="142">
        <f>IFERROR(IF(C5="Average FTE Calculation",'FTE Safe Harbor FTE Calculation'!O110,'FTE Safe Harbor FTE Calculation'!O111),0)</f>
        <v>0</v>
      </c>
    </row>
    <row r="12" spans="2:6" ht="15.75" x14ac:dyDescent="0.25">
      <c r="B12" s="149"/>
      <c r="C12" s="147"/>
      <c r="D12" s="150"/>
      <c r="E12" s="151"/>
      <c r="F12" s="152"/>
    </row>
    <row r="13" spans="2:6" x14ac:dyDescent="0.25">
      <c r="B13" s="143" t="s">
        <v>137</v>
      </c>
      <c r="C13" s="148"/>
    </row>
    <row r="14" spans="2:6" x14ac:dyDescent="0.25">
      <c r="B14" s="153"/>
      <c r="C14" s="154" t="str">
        <f>IF(C11&gt;C8,"Continue to Step 4","Safe Harbor is Not Applicable")</f>
        <v>Safe Harbor is Not Applicable</v>
      </c>
      <c r="D14" s="150"/>
      <c r="E14" s="151"/>
      <c r="F14" s="152"/>
    </row>
    <row r="15" spans="2:6" ht="15.75" x14ac:dyDescent="0.25">
      <c r="B15" s="149"/>
      <c r="C15" s="147"/>
      <c r="D15" s="150"/>
      <c r="E15" s="151"/>
      <c r="F15" s="152"/>
    </row>
    <row r="16" spans="2:6" x14ac:dyDescent="0.25">
      <c r="B16" s="143" t="s">
        <v>138</v>
      </c>
      <c r="C16" s="148"/>
    </row>
    <row r="17" spans="2:4" ht="30" x14ac:dyDescent="0.25">
      <c r="B17" s="194" t="s">
        <v>242</v>
      </c>
      <c r="C17" s="142">
        <f>IFERROR(IF(C5="Average FTE Calculation",'FTE Safe Harbor FTE Calculation'!R110,'FTE Safe Harbor FTE Calculation'!R111),0)</f>
        <v>0</v>
      </c>
    </row>
    <row r="19" spans="2:4" x14ac:dyDescent="0.25">
      <c r="B19" s="155" t="s">
        <v>134</v>
      </c>
      <c r="C19" s="154" t="str">
        <f>IF(C14="Continue to Step 4",IF(C17&gt;=C11,"Yes","No"),"Safe Harbor is Not Applicable")</f>
        <v>Safe Harbor is Not Applicable</v>
      </c>
    </row>
    <row r="22" spans="2:4" hidden="1" x14ac:dyDescent="0.25">
      <c r="C22" s="152" t="str">
        <f>+'Current FTE Calculation'!J116</f>
        <v>1</v>
      </c>
    </row>
    <row r="24" spans="2:4" x14ac:dyDescent="0.25">
      <c r="B24" s="156"/>
    </row>
    <row r="25" spans="2:4" x14ac:dyDescent="0.25">
      <c r="B25" s="157"/>
    </row>
    <row r="26" spans="2:4" hidden="1" x14ac:dyDescent="0.25"/>
    <row r="27" spans="2:4" hidden="1" x14ac:dyDescent="0.25"/>
    <row r="28" spans="2:4" hidden="1" x14ac:dyDescent="0.25">
      <c r="B28" s="67" t="s">
        <v>115</v>
      </c>
      <c r="D28" s="67" t="s">
        <v>121</v>
      </c>
    </row>
    <row r="29" spans="2:4" hidden="1" x14ac:dyDescent="0.25">
      <c r="B29" s="67" t="s">
        <v>116</v>
      </c>
      <c r="D29" s="67" t="s">
        <v>122</v>
      </c>
    </row>
    <row r="30" spans="2:4" hidden="1" x14ac:dyDescent="0.25">
      <c r="B30" s="67" t="s">
        <v>117</v>
      </c>
      <c r="D30" s="67" t="s">
        <v>119</v>
      </c>
    </row>
    <row r="31" spans="2:4" hidden="1" x14ac:dyDescent="0.25">
      <c r="B31" s="67" t="s">
        <v>118</v>
      </c>
      <c r="D31" s="67" t="s">
        <v>120</v>
      </c>
    </row>
  </sheetData>
  <sheetProtection sheet="1" objects="1" scenarios="1"/>
  <mergeCells count="1">
    <mergeCell ref="B3:C3"/>
  </mergeCells>
  <pageMargins left="0.7" right="0.7" top="0.75" bottom="0.75" header="0.3" footer="0.3"/>
  <pageSetup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D72D1-11C0-429B-8B86-70016771694D}">
  <sheetPr>
    <pageSetUpPr fitToPage="1"/>
  </sheetPr>
  <dimension ref="B1:F30"/>
  <sheetViews>
    <sheetView showGridLines="0" workbookViewId="0">
      <selection activeCell="B26" sqref="B26"/>
    </sheetView>
  </sheetViews>
  <sheetFormatPr defaultRowHeight="15" x14ac:dyDescent="0.25"/>
  <cols>
    <col min="1" max="1" width="15.85546875" customWidth="1"/>
    <col min="2" max="2" width="40.140625" customWidth="1"/>
    <col min="3" max="3" width="20.5703125" customWidth="1"/>
    <col min="4" max="4" width="15.85546875" customWidth="1"/>
    <col min="5" max="5" width="18.28515625" customWidth="1"/>
  </cols>
  <sheetData>
    <row r="1" spans="2:5" ht="33" customHeight="1" x14ac:dyDescent="0.25">
      <c r="B1" s="45"/>
      <c r="C1" s="45"/>
      <c r="D1" s="45"/>
    </row>
    <row r="2" spans="2:5" ht="51.75" customHeight="1" x14ac:dyDescent="0.25">
      <c r="B2" s="45"/>
      <c r="C2" s="45"/>
      <c r="D2" s="45"/>
    </row>
    <row r="3" spans="2:5" ht="33" customHeight="1" x14ac:dyDescent="0.25">
      <c r="B3" s="173" t="s">
        <v>142</v>
      </c>
      <c r="C3" s="173"/>
    </row>
    <row r="4" spans="2:5" ht="15" customHeight="1" x14ac:dyDescent="0.25">
      <c r="B4" s="76"/>
      <c r="C4" s="76"/>
    </row>
    <row r="5" spans="2:5" ht="15" customHeight="1" x14ac:dyDescent="0.25">
      <c r="B5" s="1" t="s">
        <v>31</v>
      </c>
      <c r="C5" s="2"/>
    </row>
    <row r="6" spans="2:5" x14ac:dyDescent="0.25">
      <c r="B6" s="1" t="s">
        <v>0</v>
      </c>
      <c r="C6" s="3"/>
    </row>
    <row r="7" spans="2:5" x14ac:dyDescent="0.25">
      <c r="B7" s="1" t="s">
        <v>141</v>
      </c>
      <c r="C7" s="3"/>
    </row>
    <row r="8" spans="2:5" x14ac:dyDescent="0.25">
      <c r="B8" s="1" t="s">
        <v>227</v>
      </c>
      <c r="C8" s="3"/>
    </row>
    <row r="10" spans="2:5" ht="45" x14ac:dyDescent="0.25">
      <c r="B10" s="4" t="s">
        <v>79</v>
      </c>
      <c r="C10" s="5" t="s">
        <v>1</v>
      </c>
    </row>
    <row r="11" spans="2:5" x14ac:dyDescent="0.25">
      <c r="B11" s="1" t="s">
        <v>2</v>
      </c>
      <c r="C11" s="13">
        <f>+'PPP Schedule A'!C24</f>
        <v>0</v>
      </c>
    </row>
    <row r="12" spans="2:5" x14ac:dyDescent="0.25">
      <c r="B12" s="1" t="s">
        <v>76</v>
      </c>
      <c r="C12" s="13">
        <f>+'Covered Expense Summary'!J10</f>
        <v>0</v>
      </c>
    </row>
    <row r="13" spans="2:5" x14ac:dyDescent="0.25">
      <c r="B13" s="1" t="s">
        <v>77</v>
      </c>
      <c r="C13" s="13">
        <f>+'Covered Expense Summary'!J11</f>
        <v>0</v>
      </c>
    </row>
    <row r="14" spans="2:5" x14ac:dyDescent="0.25">
      <c r="B14" s="1" t="s">
        <v>78</v>
      </c>
      <c r="C14" s="13">
        <f>SUM('Covered Expense Summary'!J13:J17)</f>
        <v>0</v>
      </c>
      <c r="E14" s="33"/>
    </row>
    <row r="15" spans="2:5" ht="15.75" x14ac:dyDescent="0.25">
      <c r="B15" s="88" t="s">
        <v>83</v>
      </c>
      <c r="C15" s="8">
        <f>SUM(C11:C14)</f>
        <v>0</v>
      </c>
    </row>
    <row r="16" spans="2:5" ht="15.75" x14ac:dyDescent="0.25">
      <c r="B16" s="83"/>
      <c r="C16" s="84"/>
    </row>
    <row r="17" spans="2:6" ht="31.5" customHeight="1" x14ac:dyDescent="0.25">
      <c r="B17" s="85" t="s">
        <v>80</v>
      </c>
      <c r="C17" s="82"/>
    </row>
    <row r="18" spans="2:6" x14ac:dyDescent="0.25">
      <c r="B18" s="9" t="s">
        <v>81</v>
      </c>
      <c r="C18" s="6">
        <f>+'Employee Compensation'!T118-'Employee Compensation'!V118</f>
        <v>0</v>
      </c>
    </row>
    <row r="19" spans="2:6" x14ac:dyDescent="0.25">
      <c r="B19" s="9" t="s">
        <v>82</v>
      </c>
      <c r="C19" s="6">
        <f>+'PPP Schedule A'!C33</f>
        <v>0</v>
      </c>
    </row>
    <row r="20" spans="2:6" ht="15.75" x14ac:dyDescent="0.25">
      <c r="B20" s="88" t="s">
        <v>84</v>
      </c>
      <c r="C20" s="8">
        <f>+C19*(C15-C18)</f>
        <v>0</v>
      </c>
      <c r="E20" s="63"/>
      <c r="F20" s="33"/>
    </row>
    <row r="21" spans="2:6" ht="15.75" x14ac:dyDescent="0.25">
      <c r="B21" s="86"/>
      <c r="C21" s="84"/>
      <c r="D21" s="87"/>
      <c r="E21" s="63"/>
      <c r="F21" s="33"/>
    </row>
    <row r="22" spans="2:6" x14ac:dyDescent="0.25">
      <c r="B22" s="85" t="s">
        <v>85</v>
      </c>
      <c r="C22" s="82"/>
      <c r="D22" s="87"/>
      <c r="E22" s="63"/>
      <c r="F22" s="33"/>
    </row>
    <row r="23" spans="2:6" x14ac:dyDescent="0.25">
      <c r="B23" s="9" t="s">
        <v>84</v>
      </c>
      <c r="C23" s="6">
        <f>+C20</f>
        <v>0</v>
      </c>
      <c r="D23" s="87"/>
      <c r="E23" s="63"/>
      <c r="F23" s="33"/>
    </row>
    <row r="24" spans="2:6" x14ac:dyDescent="0.25">
      <c r="B24" s="9" t="s">
        <v>86</v>
      </c>
      <c r="C24" s="6">
        <f>+C6</f>
        <v>0</v>
      </c>
      <c r="D24" s="87"/>
      <c r="E24" s="63"/>
      <c r="F24" s="33"/>
    </row>
    <row r="25" spans="2:6" x14ac:dyDescent="0.25">
      <c r="B25" s="9" t="s">
        <v>260</v>
      </c>
      <c r="C25" s="6">
        <f>+C11/0.6</f>
        <v>0</v>
      </c>
      <c r="D25" s="87"/>
      <c r="E25" s="63"/>
      <c r="F25" s="33"/>
    </row>
    <row r="26" spans="2:6" ht="15.75" x14ac:dyDescent="0.25">
      <c r="B26" s="88" t="s">
        <v>87</v>
      </c>
      <c r="C26" s="8">
        <f>MIN(C23:C25)</f>
        <v>0</v>
      </c>
      <c r="E26" s="63"/>
      <c r="F26" s="33"/>
    </row>
    <row r="27" spans="2:6" ht="15.75" x14ac:dyDescent="0.25">
      <c r="B27" s="86"/>
      <c r="C27" s="84"/>
      <c r="D27" s="87"/>
      <c r="E27" s="63"/>
      <c r="F27" s="33"/>
    </row>
    <row r="29" spans="2:6" x14ac:dyDescent="0.25">
      <c r="B29" s="1" t="s">
        <v>143</v>
      </c>
      <c r="C29" s="10">
        <f>+C6-C26+C7</f>
        <v>0</v>
      </c>
    </row>
    <row r="30" spans="2:6" x14ac:dyDescent="0.25">
      <c r="B30" s="1" t="s">
        <v>32</v>
      </c>
      <c r="C30" s="60">
        <f>-ROUND(PMT((0.01/12),(C8*12)-6,C29),2)</f>
        <v>0</v>
      </c>
    </row>
  </sheetData>
  <sheetProtection sheet="1" objects="1" scenarios="1"/>
  <mergeCells count="1">
    <mergeCell ref="B3:C3"/>
  </mergeCells>
  <pageMargins left="0.7" right="0.7" top="0.75" bottom="0.75" header="0.3" footer="0.3"/>
  <pageSetup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9BA44-BE23-41EB-8CC8-4AB667772DFC}">
  <sheetPr>
    <pageSetUpPr fitToPage="1"/>
  </sheetPr>
  <dimension ref="B1:F44"/>
  <sheetViews>
    <sheetView showGridLines="0" topLeftCell="A13" workbookViewId="0">
      <selection activeCell="C10" sqref="C10"/>
    </sheetView>
  </sheetViews>
  <sheetFormatPr defaultRowHeight="15" x14ac:dyDescent="0.25"/>
  <cols>
    <col min="1" max="1" width="12" customWidth="1"/>
    <col min="2" max="2" width="73.7109375" customWidth="1"/>
    <col min="3" max="3" width="21" customWidth="1"/>
    <col min="4" max="4" width="12" customWidth="1"/>
    <col min="5" max="5" width="18.28515625" customWidth="1"/>
  </cols>
  <sheetData>
    <row r="1" spans="2:6" ht="33" customHeight="1" x14ac:dyDescent="0.25">
      <c r="B1" s="45"/>
      <c r="C1" s="45"/>
      <c r="D1" s="45"/>
    </row>
    <row r="2" spans="2:6" ht="51.75" customHeight="1" x14ac:dyDescent="0.25">
      <c r="B2" s="45"/>
      <c r="C2" s="45"/>
      <c r="D2" s="45"/>
    </row>
    <row r="3" spans="2:6" ht="33" customHeight="1" x14ac:dyDescent="0.25">
      <c r="B3" s="173" t="s">
        <v>101</v>
      </c>
      <c r="C3" s="173"/>
    </row>
    <row r="4" spans="2:6" ht="15" customHeight="1" x14ac:dyDescent="0.25">
      <c r="B4" s="76"/>
      <c r="C4" s="76"/>
    </row>
    <row r="6" spans="2:6" x14ac:dyDescent="0.25">
      <c r="B6" s="4" t="s">
        <v>88</v>
      </c>
      <c r="C6" s="5"/>
    </row>
    <row r="7" spans="2:6" x14ac:dyDescent="0.25">
      <c r="B7" s="9" t="s">
        <v>144</v>
      </c>
      <c r="C7" s="91">
        <f>SUMIF('Employee Compensation'!G18:G117,"No",'Employee Compensation'!P18:P117)</f>
        <v>0</v>
      </c>
    </row>
    <row r="8" spans="2:6" x14ac:dyDescent="0.25">
      <c r="B8" s="9" t="s">
        <v>145</v>
      </c>
      <c r="C8" s="91">
        <f>IFERROR(IF(C34="1",'Current FTE Calculation'!J118,IF(C34="2",'Current FTE Calculation'!K118,IF(C34="3",'Current FTE Calculation'!J118,IF(C34="4",'Current FTE Calculation'!K118,0)))),0)</f>
        <v>0</v>
      </c>
    </row>
    <row r="9" spans="2:6" x14ac:dyDescent="0.25">
      <c r="B9" s="9" t="s">
        <v>146</v>
      </c>
      <c r="C9" s="91">
        <f>+'Employee Compensation'!T118-'Employee Compensation'!V118</f>
        <v>0</v>
      </c>
    </row>
    <row r="10" spans="2:6" ht="75" x14ac:dyDescent="0.25">
      <c r="B10" s="194" t="s">
        <v>228</v>
      </c>
      <c r="C10" s="195"/>
    </row>
    <row r="11" spans="2:6" ht="15.75" x14ac:dyDescent="0.25">
      <c r="B11" s="83"/>
      <c r="C11" s="89"/>
    </row>
    <row r="12" spans="2:6" x14ac:dyDescent="0.25">
      <c r="B12" s="4" t="s">
        <v>90</v>
      </c>
      <c r="C12" s="90"/>
    </row>
    <row r="13" spans="2:6" x14ac:dyDescent="0.25">
      <c r="B13" s="9" t="s">
        <v>147</v>
      </c>
      <c r="C13" s="91">
        <f>SUMIF('Employee Compensation'!G18:G117,"Yes",'Employee Compensation'!P18:P117)</f>
        <v>0</v>
      </c>
    </row>
    <row r="14" spans="2:6" x14ac:dyDescent="0.25">
      <c r="B14" s="9" t="s">
        <v>148</v>
      </c>
      <c r="C14" s="91">
        <f>IFERROR(IF(C34="1",'Current FTE Calculation'!J119,IF(C34="2",'Current FTE Calculation'!K119,IF(C34="3",'Current FTE Calculation'!J119,IF(C34="4",'Current FTE Calculation'!K119,0)))),0)</f>
        <v>0</v>
      </c>
    </row>
    <row r="15" spans="2:6" ht="15.75" x14ac:dyDescent="0.25">
      <c r="B15" s="86"/>
      <c r="C15" s="89"/>
      <c r="D15" s="87"/>
      <c r="E15" s="63"/>
      <c r="F15" s="33"/>
    </row>
    <row r="16" spans="2:6" x14ac:dyDescent="0.25">
      <c r="B16" s="85" t="s">
        <v>91</v>
      </c>
      <c r="C16" s="90"/>
      <c r="D16" s="87"/>
      <c r="E16" s="63"/>
      <c r="F16" s="33"/>
    </row>
    <row r="17" spans="2:6" x14ac:dyDescent="0.25">
      <c r="B17" s="9" t="s">
        <v>92</v>
      </c>
      <c r="C17" s="91">
        <f>+'Covered Expense Summary'!U11+'Owner''s Benefits'!O27</f>
        <v>0</v>
      </c>
      <c r="D17" s="87"/>
      <c r="E17" s="63"/>
      <c r="F17" s="33"/>
    </row>
    <row r="18" spans="2:6" x14ac:dyDescent="0.25">
      <c r="B18" s="9" t="s">
        <v>93</v>
      </c>
      <c r="C18" s="91">
        <f>+'Covered Expense Summary'!U12</f>
        <v>0</v>
      </c>
      <c r="D18" s="87"/>
      <c r="E18" s="63"/>
      <c r="F18" s="33"/>
    </row>
    <row r="19" spans="2:6" x14ac:dyDescent="0.25">
      <c r="B19" s="9" t="s">
        <v>94</v>
      </c>
      <c r="C19" s="91">
        <f>+'Covered Expense Summary'!U13</f>
        <v>0</v>
      </c>
      <c r="D19" s="87"/>
      <c r="E19" s="63"/>
      <c r="F19" s="33"/>
    </row>
    <row r="20" spans="2:6" ht="15.75" x14ac:dyDescent="0.25">
      <c r="B20" s="86"/>
      <c r="C20" s="89"/>
      <c r="D20" s="87"/>
      <c r="E20" s="63"/>
      <c r="F20" s="33"/>
    </row>
    <row r="21" spans="2:6" x14ac:dyDescent="0.25">
      <c r="B21" s="4" t="s">
        <v>95</v>
      </c>
      <c r="C21" s="90"/>
    </row>
    <row r="22" spans="2:6" x14ac:dyDescent="0.25">
      <c r="B22" s="9" t="s">
        <v>96</v>
      </c>
      <c r="C22" s="91">
        <f>+'Compensation to Owners'!N27</f>
        <v>0</v>
      </c>
    </row>
    <row r="24" spans="2:6" x14ac:dyDescent="0.25">
      <c r="B24" s="92" t="s">
        <v>97</v>
      </c>
      <c r="C24" s="93">
        <f>+C7+C13+C17+C18+C19+C22</f>
        <v>0</v>
      </c>
    </row>
    <row r="27" spans="2:6" x14ac:dyDescent="0.25">
      <c r="B27" s="4" t="s">
        <v>98</v>
      </c>
      <c r="C27" s="90"/>
    </row>
    <row r="28" spans="2:6" ht="45" x14ac:dyDescent="0.25">
      <c r="B28" s="194" t="s">
        <v>229</v>
      </c>
      <c r="C28" s="195"/>
    </row>
    <row r="29" spans="2:6" ht="121.5" customHeight="1" x14ac:dyDescent="0.25">
      <c r="B29" s="194" t="s">
        <v>230</v>
      </c>
      <c r="C29" s="195"/>
    </row>
    <row r="30" spans="2:6" x14ac:dyDescent="0.25">
      <c r="B30" s="9" t="s">
        <v>231</v>
      </c>
      <c r="C30" s="91" t="str">
        <f>IF('FTE Reduction Safe Harbor 2'!C19="Yes","Yes","No")</f>
        <v>No</v>
      </c>
    </row>
    <row r="31" spans="2:6" x14ac:dyDescent="0.25">
      <c r="B31" s="9" t="s">
        <v>99</v>
      </c>
      <c r="C31" s="91">
        <f>IF(C34="1",'Current FTE Calculation'!J110,IF(C34="2",'Current FTE Calculation'!K110,IF(C34="3",'Current FTE Calculation'!J111,IF(C34="4",'Current FTE Calculation'!K111,0))))</f>
        <v>0</v>
      </c>
    </row>
    <row r="32" spans="2:6" x14ac:dyDescent="0.25">
      <c r="B32" s="9" t="s">
        <v>100</v>
      </c>
      <c r="C32" s="91">
        <f>+C14+C8</f>
        <v>0</v>
      </c>
    </row>
    <row r="33" spans="2:4" x14ac:dyDescent="0.25">
      <c r="B33" s="9" t="s">
        <v>82</v>
      </c>
      <c r="C33" s="124">
        <f>IFERROR(IF(C30,1,IF(C29="Yes",1,IF(C28="Yes",1,(IF((+C32/C31)&gt;1,1,(C32/C31)))))),0)</f>
        <v>0</v>
      </c>
    </row>
    <row r="34" spans="2:4" hidden="1" x14ac:dyDescent="0.25">
      <c r="C34" s="33" t="str">
        <f>+'Current FTE Calculation'!J116</f>
        <v>1</v>
      </c>
    </row>
    <row r="36" spans="2:4" x14ac:dyDescent="0.25">
      <c r="B36" s="112" t="s">
        <v>123</v>
      </c>
    </row>
    <row r="37" spans="2:4" x14ac:dyDescent="0.25">
      <c r="B37" s="111" t="str">
        <f>IF(C34="1",B41,IF(C34="2",B41,B42))</f>
        <v>February 15, 2019 to June 30, 2019 FTE Reference Period</v>
      </c>
    </row>
    <row r="38" spans="2:4" x14ac:dyDescent="0.25">
      <c r="B38" s="111" t="str">
        <f>IF(C34="1",B43,IF(C34="3",B43,B44))</f>
        <v>Average FTE Calculation</v>
      </c>
    </row>
    <row r="39" spans="2:4" hidden="1" x14ac:dyDescent="0.25"/>
    <row r="40" spans="2:4" hidden="1" x14ac:dyDescent="0.25"/>
    <row r="41" spans="2:4" hidden="1" x14ac:dyDescent="0.25">
      <c r="B41" t="s">
        <v>225</v>
      </c>
      <c r="D41" t="s">
        <v>121</v>
      </c>
    </row>
    <row r="42" spans="2:4" hidden="1" x14ac:dyDescent="0.25">
      <c r="B42" t="s">
        <v>116</v>
      </c>
      <c r="D42" t="s">
        <v>122</v>
      </c>
    </row>
    <row r="43" spans="2:4" hidden="1" x14ac:dyDescent="0.25">
      <c r="B43" t="s">
        <v>117</v>
      </c>
      <c r="D43" t="s">
        <v>119</v>
      </c>
    </row>
    <row r="44" spans="2:4" hidden="1" x14ac:dyDescent="0.25">
      <c r="B44" t="s">
        <v>118</v>
      </c>
      <c r="D44" t="s">
        <v>120</v>
      </c>
    </row>
  </sheetData>
  <sheetProtection sheet="1" objects="1" scenarios="1"/>
  <mergeCells count="1">
    <mergeCell ref="B3:C3"/>
  </mergeCells>
  <dataValidations count="2">
    <dataValidation type="list" allowBlank="1" showInputMessage="1" showErrorMessage="1" sqref="C10" xr:uid="{0B776ED3-C048-4335-AFA0-7E260E0AD1C7}">
      <formula1>"Yes, N/A"</formula1>
    </dataValidation>
    <dataValidation type="list" allowBlank="1" showInputMessage="1" showErrorMessage="1" sqref="C28:C29" xr:uid="{7BCD71E0-9351-4BB8-B891-ABBB74A3A5CB}">
      <formula1>"Yes, No"</formula1>
    </dataValidation>
  </dataValidations>
  <pageMargins left="0.7" right="0.7" top="0.75" bottom="0.75" header="0.3" footer="0.3"/>
  <pageSetup scale="9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12A66-7676-4E9D-BD8A-7F72F5CE8D9D}">
  <dimension ref="A1:U19"/>
  <sheetViews>
    <sheetView showGridLines="0" zoomScale="80" zoomScaleNormal="80" workbookViewId="0">
      <pane ySplit="8" topLeftCell="A9" activePane="bottomLeft" state="frozen"/>
      <selection pane="bottomLeft" activeCell="J10" sqref="J10"/>
    </sheetView>
  </sheetViews>
  <sheetFormatPr defaultRowHeight="15" x14ac:dyDescent="0.25"/>
  <cols>
    <col min="1" max="1" width="30.28515625" customWidth="1"/>
    <col min="2" max="9" width="13" customWidth="1"/>
    <col min="10" max="10" width="14.7109375" customWidth="1"/>
    <col min="11" max="11" width="5" customWidth="1"/>
    <col min="12" max="12" width="28" customWidth="1"/>
    <col min="13" max="20" width="15.42578125" customWidth="1"/>
    <col min="21" max="21" width="15" customWidth="1"/>
  </cols>
  <sheetData>
    <row r="1" spans="1:21" ht="26.25" x14ac:dyDescent="0.25">
      <c r="C1" s="11"/>
      <c r="G1" s="173" t="s">
        <v>54</v>
      </c>
      <c r="H1" s="173"/>
      <c r="I1" s="173"/>
      <c r="J1" s="173"/>
      <c r="K1" s="173"/>
    </row>
    <row r="2" spans="1:21" x14ac:dyDescent="0.25">
      <c r="G2" s="173"/>
      <c r="H2" s="173"/>
      <c r="I2" s="173"/>
      <c r="J2" s="173"/>
      <c r="K2" s="173"/>
    </row>
    <row r="3" spans="1:21" x14ac:dyDescent="0.25">
      <c r="D3" s="12"/>
      <c r="G3" s="173"/>
      <c r="H3" s="173"/>
      <c r="I3" s="173"/>
      <c r="J3" s="173"/>
      <c r="K3" s="173"/>
    </row>
    <row r="4" spans="1:21" x14ac:dyDescent="0.25">
      <c r="D4" s="12"/>
      <c r="G4" s="173"/>
      <c r="H4" s="173"/>
      <c r="I4" s="173"/>
      <c r="J4" s="173"/>
      <c r="K4" s="173"/>
    </row>
    <row r="5" spans="1:21" x14ac:dyDescent="0.25">
      <c r="D5" s="12"/>
    </row>
    <row r="6" spans="1:21" x14ac:dyDescent="0.25">
      <c r="B6" s="14" t="s">
        <v>3</v>
      </c>
      <c r="C6" s="14" t="s">
        <v>4</v>
      </c>
      <c r="D6" s="14" t="s">
        <v>5</v>
      </c>
      <c r="E6" s="14" t="s">
        <v>6</v>
      </c>
      <c r="F6" s="14" t="s">
        <v>7</v>
      </c>
      <c r="G6" s="14" t="s">
        <v>8</v>
      </c>
      <c r="H6" s="14" t="s">
        <v>9</v>
      </c>
      <c r="I6" s="14" t="s">
        <v>10</v>
      </c>
      <c r="J6" s="15"/>
      <c r="M6" s="14" t="s">
        <v>3</v>
      </c>
      <c r="N6" s="14" t="s">
        <v>4</v>
      </c>
      <c r="O6" s="14" t="s">
        <v>5</v>
      </c>
      <c r="P6" s="14" t="s">
        <v>6</v>
      </c>
      <c r="Q6" s="14" t="s">
        <v>7</v>
      </c>
      <c r="R6" s="14" t="s">
        <v>8</v>
      </c>
      <c r="S6" s="14" t="s">
        <v>9</v>
      </c>
      <c r="T6" s="14" t="s">
        <v>10</v>
      </c>
      <c r="U6" s="15"/>
    </row>
    <row r="7" spans="1:21" x14ac:dyDescent="0.25">
      <c r="B7" s="17">
        <f>+'Forgiveness Calculation'!C5</f>
        <v>0</v>
      </c>
      <c r="C7" s="18">
        <f>+B7+7</f>
        <v>7</v>
      </c>
      <c r="D7" s="18">
        <f t="shared" ref="D7:I7" si="0">+C7+7</f>
        <v>14</v>
      </c>
      <c r="E7" s="18">
        <f t="shared" si="0"/>
        <v>21</v>
      </c>
      <c r="F7" s="18">
        <f t="shared" si="0"/>
        <v>28</v>
      </c>
      <c r="G7" s="18">
        <f t="shared" si="0"/>
        <v>35</v>
      </c>
      <c r="H7" s="18">
        <f t="shared" si="0"/>
        <v>42</v>
      </c>
      <c r="I7" s="18">
        <f t="shared" si="0"/>
        <v>49</v>
      </c>
      <c r="J7" s="15"/>
      <c r="M7" s="17">
        <f>+'Employee Compensation'!H16</f>
        <v>0</v>
      </c>
      <c r="N7" s="18">
        <f>+M7+7</f>
        <v>7</v>
      </c>
      <c r="O7" s="18">
        <f t="shared" ref="O7" si="1">+N7+7</f>
        <v>14</v>
      </c>
      <c r="P7" s="18">
        <f t="shared" ref="P7" si="2">+O7+7</f>
        <v>21</v>
      </c>
      <c r="Q7" s="18">
        <f t="shared" ref="Q7" si="3">+P7+7</f>
        <v>28</v>
      </c>
      <c r="R7" s="18">
        <f t="shared" ref="R7" si="4">+Q7+7</f>
        <v>35</v>
      </c>
      <c r="S7" s="18">
        <f t="shared" ref="S7" si="5">+R7+7</f>
        <v>42</v>
      </c>
      <c r="T7" s="18">
        <f t="shared" ref="T7" si="6">+S7+7</f>
        <v>49</v>
      </c>
      <c r="U7" s="15"/>
    </row>
    <row r="8" spans="1:21" x14ac:dyDescent="0.25">
      <c r="B8" s="18">
        <f>+B7+6</f>
        <v>6</v>
      </c>
      <c r="C8" s="18">
        <f>+C7+6</f>
        <v>13</v>
      </c>
      <c r="D8" s="18">
        <f t="shared" ref="D8:I8" si="7">+D7+6</f>
        <v>20</v>
      </c>
      <c r="E8" s="18">
        <f t="shared" si="7"/>
        <v>27</v>
      </c>
      <c r="F8" s="18">
        <f t="shared" si="7"/>
        <v>34</v>
      </c>
      <c r="G8" s="18">
        <f t="shared" si="7"/>
        <v>41</v>
      </c>
      <c r="H8" s="18">
        <f t="shared" si="7"/>
        <v>48</v>
      </c>
      <c r="I8" s="18">
        <f t="shared" si="7"/>
        <v>55</v>
      </c>
      <c r="J8" s="14" t="s">
        <v>11</v>
      </c>
      <c r="M8" s="18">
        <f>+M7+6</f>
        <v>6</v>
      </c>
      <c r="N8" s="18">
        <f>+N7+6</f>
        <v>13</v>
      </c>
      <c r="O8" s="18">
        <f t="shared" ref="O8:T8" si="8">+O7+6</f>
        <v>20</v>
      </c>
      <c r="P8" s="18">
        <f t="shared" si="8"/>
        <v>27</v>
      </c>
      <c r="Q8" s="18">
        <f t="shared" si="8"/>
        <v>34</v>
      </c>
      <c r="R8" s="18">
        <f t="shared" si="8"/>
        <v>41</v>
      </c>
      <c r="S8" s="18">
        <f t="shared" si="8"/>
        <v>48</v>
      </c>
      <c r="T8" s="18">
        <f t="shared" si="8"/>
        <v>55</v>
      </c>
      <c r="U8" s="14" t="s">
        <v>11</v>
      </c>
    </row>
    <row r="9" spans="1:21" x14ac:dyDescent="0.25">
      <c r="A9" s="26" t="s">
        <v>125</v>
      </c>
      <c r="B9" s="27"/>
      <c r="C9" s="27"/>
      <c r="D9" s="27"/>
      <c r="E9" s="27"/>
      <c r="F9" s="27"/>
      <c r="G9" s="27"/>
      <c r="H9" s="27"/>
      <c r="I9" s="27"/>
      <c r="J9" s="28"/>
      <c r="L9" s="20" t="s">
        <v>126</v>
      </c>
      <c r="M9" s="21"/>
      <c r="N9" s="21"/>
      <c r="O9" s="21"/>
      <c r="P9" s="21"/>
      <c r="Q9" s="21"/>
      <c r="R9" s="21"/>
      <c r="S9" s="21"/>
      <c r="T9" s="21"/>
      <c r="U9" s="22"/>
    </row>
    <row r="10" spans="1:21" ht="33.75" customHeight="1" x14ac:dyDescent="0.25">
      <c r="A10" s="24" t="s">
        <v>76</v>
      </c>
      <c r="B10" s="29"/>
      <c r="C10" s="29"/>
      <c r="D10" s="29"/>
      <c r="E10" s="29"/>
      <c r="F10" s="29"/>
      <c r="G10" s="29"/>
      <c r="H10" s="29"/>
      <c r="I10" s="29"/>
      <c r="J10" s="10">
        <f t="shared" ref="J10:J17" si="9">SUM(B10:I10)</f>
        <v>0</v>
      </c>
      <c r="L10" s="24" t="s">
        <v>42</v>
      </c>
      <c r="M10" s="80"/>
      <c r="N10" s="80"/>
      <c r="O10" s="80"/>
      <c r="P10" s="80"/>
      <c r="Q10" s="80"/>
      <c r="R10" s="80"/>
      <c r="S10" s="80"/>
      <c r="T10" s="80"/>
      <c r="U10" s="10">
        <f>+'Employee Compensation'!P118+'Compensation to Owners'!N27</f>
        <v>0</v>
      </c>
    </row>
    <row r="11" spans="1:21" ht="28.5" customHeight="1" x14ac:dyDescent="0.25">
      <c r="A11" s="24" t="s">
        <v>77</v>
      </c>
      <c r="B11" s="23"/>
      <c r="C11" s="23"/>
      <c r="D11" s="23"/>
      <c r="E11" s="23"/>
      <c r="F11" s="23"/>
      <c r="G11" s="23"/>
      <c r="H11" s="23"/>
      <c r="I11" s="23"/>
      <c r="J11" s="10">
        <f t="shared" si="9"/>
        <v>0</v>
      </c>
      <c r="L11" s="24" t="s">
        <v>127</v>
      </c>
      <c r="M11" s="23"/>
      <c r="N11" s="23"/>
      <c r="O11" s="23"/>
      <c r="P11" s="23"/>
      <c r="Q11" s="23"/>
      <c r="R11" s="23"/>
      <c r="S11" s="23"/>
      <c r="T11" s="23"/>
      <c r="U11" s="10">
        <f t="shared" ref="U11:U13" si="10">SUM(M11:T11)</f>
        <v>0</v>
      </c>
    </row>
    <row r="12" spans="1:21" ht="17.25" customHeight="1" x14ac:dyDescent="0.25">
      <c r="A12" s="24" t="s">
        <v>78</v>
      </c>
      <c r="B12" s="115"/>
      <c r="C12" s="115"/>
      <c r="D12" s="115"/>
      <c r="E12" s="115"/>
      <c r="F12" s="115"/>
      <c r="G12" s="115"/>
      <c r="H12" s="115"/>
      <c r="I12" s="115"/>
      <c r="J12" s="116">
        <f t="shared" si="9"/>
        <v>0</v>
      </c>
      <c r="L12" s="24" t="s">
        <v>34</v>
      </c>
      <c r="M12" s="23"/>
      <c r="N12" s="23"/>
      <c r="O12" s="23"/>
      <c r="P12" s="23"/>
      <c r="Q12" s="23"/>
      <c r="R12" s="23"/>
      <c r="S12" s="23"/>
      <c r="T12" s="23"/>
      <c r="U12" s="10">
        <f t="shared" si="10"/>
        <v>0</v>
      </c>
    </row>
    <row r="13" spans="1:21" ht="17.25" customHeight="1" x14ac:dyDescent="0.25">
      <c r="A13" s="30" t="s">
        <v>12</v>
      </c>
      <c r="B13" s="23"/>
      <c r="C13" s="23"/>
      <c r="D13" s="23"/>
      <c r="E13" s="23"/>
      <c r="F13" s="23"/>
      <c r="G13" s="23"/>
      <c r="H13" s="23"/>
      <c r="I13" s="23"/>
      <c r="J13" s="10">
        <f t="shared" si="9"/>
        <v>0</v>
      </c>
      <c r="L13" s="24" t="s">
        <v>35</v>
      </c>
      <c r="M13" s="23"/>
      <c r="N13" s="23"/>
      <c r="O13" s="23"/>
      <c r="P13" s="23"/>
      <c r="Q13" s="23"/>
      <c r="R13" s="23"/>
      <c r="S13" s="23"/>
      <c r="T13" s="23"/>
      <c r="U13" s="10">
        <f t="shared" si="10"/>
        <v>0</v>
      </c>
    </row>
    <row r="14" spans="1:21" ht="17.25" customHeight="1" x14ac:dyDescent="0.25">
      <c r="A14" s="30" t="s">
        <v>13</v>
      </c>
      <c r="B14" s="23"/>
      <c r="C14" s="23"/>
      <c r="D14" s="23"/>
      <c r="E14" s="23"/>
      <c r="F14" s="23"/>
      <c r="G14" s="23"/>
      <c r="H14" s="23"/>
      <c r="I14" s="23"/>
      <c r="J14" s="10">
        <f t="shared" si="9"/>
        <v>0</v>
      </c>
      <c r="L14" s="25" t="s">
        <v>129</v>
      </c>
      <c r="M14" s="81">
        <f t="shared" ref="M14:T14" si="11">SUM(M10:M13)</f>
        <v>0</v>
      </c>
      <c r="N14" s="81">
        <f t="shared" si="11"/>
        <v>0</v>
      </c>
      <c r="O14" s="81">
        <f t="shared" si="11"/>
        <v>0</v>
      </c>
      <c r="P14" s="81">
        <f t="shared" si="11"/>
        <v>0</v>
      </c>
      <c r="Q14" s="81">
        <f t="shared" si="11"/>
        <v>0</v>
      </c>
      <c r="R14" s="81">
        <f t="shared" si="11"/>
        <v>0</v>
      </c>
      <c r="S14" s="81">
        <f t="shared" si="11"/>
        <v>0</v>
      </c>
      <c r="T14" s="81">
        <f t="shared" si="11"/>
        <v>0</v>
      </c>
      <c r="U14" s="81">
        <f>SUM(U10:U13)</f>
        <v>0</v>
      </c>
    </row>
    <row r="15" spans="1:21" ht="17.25" customHeight="1" x14ac:dyDescent="0.25">
      <c r="A15" s="30" t="s">
        <v>41</v>
      </c>
      <c r="B15" s="23"/>
      <c r="C15" s="23"/>
      <c r="D15" s="23"/>
      <c r="E15" s="23"/>
      <c r="F15" s="23"/>
      <c r="G15" s="23"/>
      <c r="H15" s="23"/>
      <c r="I15" s="23"/>
      <c r="J15" s="10">
        <f t="shared" si="9"/>
        <v>0</v>
      </c>
    </row>
    <row r="16" spans="1:21" ht="17.25" customHeight="1" x14ac:dyDescent="0.25">
      <c r="A16" s="30" t="s">
        <v>14</v>
      </c>
      <c r="B16" s="23"/>
      <c r="C16" s="23"/>
      <c r="D16" s="23"/>
      <c r="E16" s="23"/>
      <c r="F16" s="23"/>
      <c r="G16" s="23"/>
      <c r="H16" s="23"/>
      <c r="I16" s="23"/>
      <c r="J16" s="10">
        <f t="shared" si="9"/>
        <v>0</v>
      </c>
    </row>
    <row r="17" spans="1:10" ht="17.25" customHeight="1" x14ac:dyDescent="0.25">
      <c r="A17" s="30" t="s">
        <v>15</v>
      </c>
      <c r="B17" s="23"/>
      <c r="C17" s="23"/>
      <c r="D17" s="23"/>
      <c r="E17" s="23"/>
      <c r="F17" s="23"/>
      <c r="G17" s="23"/>
      <c r="H17" s="23"/>
      <c r="I17" s="23"/>
      <c r="J17" s="10">
        <f t="shared" si="9"/>
        <v>0</v>
      </c>
    </row>
    <row r="18" spans="1:10" ht="63.75" customHeight="1" x14ac:dyDescent="0.25">
      <c r="A18" s="24" t="s">
        <v>59</v>
      </c>
      <c r="B18" s="31"/>
      <c r="C18" s="31"/>
      <c r="D18" s="31"/>
      <c r="E18" s="31"/>
      <c r="F18" s="31"/>
      <c r="G18" s="31"/>
      <c r="H18" s="31"/>
      <c r="I18" s="31"/>
      <c r="J18" s="31">
        <v>0</v>
      </c>
    </row>
    <row r="19" spans="1:10" ht="17.25" customHeight="1" x14ac:dyDescent="0.25">
      <c r="A19" s="117" t="s">
        <v>128</v>
      </c>
      <c r="B19" s="32">
        <f t="shared" ref="B19:I19" si="12">SUM(B9:B18)</f>
        <v>0</v>
      </c>
      <c r="C19" s="32">
        <f t="shared" si="12"/>
        <v>0</v>
      </c>
      <c r="D19" s="32">
        <f t="shared" si="12"/>
        <v>0</v>
      </c>
      <c r="E19" s="32">
        <f t="shared" si="12"/>
        <v>0</v>
      </c>
      <c r="F19" s="32">
        <f t="shared" si="12"/>
        <v>0</v>
      </c>
      <c r="G19" s="32">
        <f t="shared" si="12"/>
        <v>0</v>
      </c>
      <c r="H19" s="32">
        <f t="shared" si="12"/>
        <v>0</v>
      </c>
      <c r="I19" s="32">
        <f t="shared" si="12"/>
        <v>0</v>
      </c>
      <c r="J19" s="10">
        <f>SUM(B19:I19)</f>
        <v>0</v>
      </c>
    </row>
  </sheetData>
  <sheetProtection sheet="1" objects="1" scenarios="1"/>
  <mergeCells count="1">
    <mergeCell ref="G1:K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443D5-0647-4FC0-8833-BD663B097F05}">
  <sheetPr>
    <pageSetUpPr fitToPage="1"/>
  </sheetPr>
  <dimension ref="A1:V119"/>
  <sheetViews>
    <sheetView showGridLines="0" zoomScale="90" zoomScaleNormal="90" workbookViewId="0">
      <pane ySplit="17" topLeftCell="A18" activePane="bottomLeft" state="frozen"/>
      <selection pane="bottomLeft" activeCell="A19" sqref="A19"/>
    </sheetView>
  </sheetViews>
  <sheetFormatPr defaultRowHeight="15" x14ac:dyDescent="0.25"/>
  <cols>
    <col min="1" max="1" width="36.85546875" customWidth="1"/>
    <col min="2" max="2" width="11.42578125" customWidth="1"/>
    <col min="3" max="3" width="25.85546875" customWidth="1"/>
    <col min="4" max="4" width="17.28515625" style="34" customWidth="1"/>
    <col min="5" max="5" width="21.42578125" style="34" customWidth="1"/>
    <col min="6" max="6" width="12.42578125" style="34" customWidth="1"/>
    <col min="7" max="7" width="20.5703125" style="34" customWidth="1"/>
    <col min="8" max="15" width="15.5703125" style="34" customWidth="1"/>
    <col min="16" max="16" width="18.28515625" customWidth="1"/>
    <col min="17" max="17" width="17.5703125" customWidth="1"/>
    <col min="18" max="18" width="24.140625" style="59" customWidth="1"/>
    <col min="19" max="19" width="14.140625" style="59" hidden="1" customWidth="1"/>
    <col min="20" max="20" width="14.7109375" style="59" customWidth="1"/>
    <col min="21" max="21" width="21.7109375" style="59" customWidth="1"/>
    <col min="22" max="22" width="14.5703125" customWidth="1"/>
  </cols>
  <sheetData>
    <row r="1" spans="1:22" ht="15" customHeight="1" x14ac:dyDescent="0.25">
      <c r="J1" s="182" t="s">
        <v>131</v>
      </c>
      <c r="K1" s="182"/>
      <c r="L1" s="182"/>
      <c r="M1" s="182"/>
      <c r="N1" s="182"/>
      <c r="O1" s="182"/>
      <c r="P1" s="182"/>
      <c r="Q1" s="182"/>
      <c r="R1" s="182"/>
      <c r="S1" s="182"/>
      <c r="T1" s="182"/>
      <c r="U1" s="182"/>
      <c r="V1" s="182"/>
    </row>
    <row r="2" spans="1:22" ht="15" customHeight="1" x14ac:dyDescent="0.25">
      <c r="J2" s="182"/>
      <c r="K2" s="182"/>
      <c r="L2" s="182"/>
      <c r="M2" s="182"/>
      <c r="N2" s="182"/>
      <c r="O2" s="182"/>
      <c r="P2" s="182"/>
      <c r="Q2" s="182"/>
      <c r="R2" s="182"/>
      <c r="S2" s="182"/>
      <c r="T2" s="182"/>
      <c r="U2" s="182"/>
      <c r="V2" s="182"/>
    </row>
    <row r="3" spans="1:22" ht="26.25" x14ac:dyDescent="0.25">
      <c r="A3" s="45"/>
      <c r="B3" s="45"/>
      <c r="C3" s="45"/>
      <c r="D3" s="45"/>
      <c r="E3" s="45"/>
      <c r="F3" s="45"/>
      <c r="G3" s="45"/>
      <c r="H3" s="45"/>
      <c r="I3" s="45"/>
      <c r="J3" s="182"/>
      <c r="K3" s="182"/>
      <c r="L3" s="182"/>
      <c r="M3" s="182"/>
      <c r="N3" s="182"/>
      <c r="O3" s="182"/>
      <c r="P3" s="182"/>
      <c r="Q3" s="182"/>
      <c r="R3" s="182"/>
      <c r="S3" s="182"/>
      <c r="T3" s="182"/>
      <c r="U3" s="182"/>
      <c r="V3" s="182"/>
    </row>
    <row r="4" spans="1:22" ht="41.25" customHeight="1" x14ac:dyDescent="0.25">
      <c r="D4"/>
      <c r="E4"/>
      <c r="F4"/>
      <c r="G4"/>
      <c r="H4" s="45"/>
      <c r="I4" s="45"/>
      <c r="J4" s="183"/>
      <c r="K4" s="183"/>
      <c r="L4" s="183"/>
      <c r="M4" s="183"/>
      <c r="N4" s="183"/>
      <c r="O4" s="183"/>
      <c r="P4" s="183"/>
      <c r="Q4" s="183"/>
      <c r="R4" s="183"/>
      <c r="S4" s="183"/>
      <c r="T4" s="183"/>
      <c r="U4" s="183"/>
      <c r="V4" s="183"/>
    </row>
    <row r="5" spans="1:22" x14ac:dyDescent="0.25">
      <c r="A5" s="35" t="s">
        <v>62</v>
      </c>
      <c r="B5" s="35"/>
      <c r="C5" s="35"/>
    </row>
    <row r="6" spans="1:22" x14ac:dyDescent="0.25">
      <c r="A6" s="186" t="s">
        <v>31</v>
      </c>
      <c r="B6" s="187"/>
      <c r="C6" s="36">
        <f>+'Forgiveness Calculation'!C5</f>
        <v>0</v>
      </c>
      <c r="D6" s="37"/>
      <c r="E6" s="37"/>
      <c r="F6" s="37"/>
      <c r="G6" s="37"/>
      <c r="H6" s="37"/>
      <c r="I6" s="37"/>
      <c r="J6" s="37"/>
      <c r="K6" s="37"/>
      <c r="L6" s="37"/>
      <c r="M6" s="37"/>
      <c r="N6" s="37"/>
      <c r="O6"/>
      <c r="P6" s="34"/>
      <c r="Q6" s="34"/>
      <c r="U6"/>
      <c r="V6" s="59"/>
    </row>
    <row r="7" spans="1:22" x14ac:dyDescent="0.25">
      <c r="A7" s="186" t="s">
        <v>16</v>
      </c>
      <c r="B7" s="187"/>
      <c r="C7" s="36">
        <f>+C6+(7*8)-1</f>
        <v>55</v>
      </c>
      <c r="D7" s="37"/>
      <c r="E7" s="37"/>
      <c r="F7" s="37"/>
      <c r="G7" s="37"/>
      <c r="H7" s="37"/>
      <c r="I7" s="37"/>
      <c r="J7" s="37"/>
      <c r="K7" s="37"/>
      <c r="L7" s="37"/>
      <c r="M7" s="37"/>
      <c r="N7" s="37"/>
      <c r="O7"/>
      <c r="P7" s="34"/>
      <c r="Q7" s="34"/>
      <c r="U7"/>
      <c r="V7" s="59"/>
    </row>
    <row r="9" spans="1:22" x14ac:dyDescent="0.25">
      <c r="A9" s="35" t="s">
        <v>63</v>
      </c>
      <c r="B9" s="35"/>
      <c r="C9" s="35"/>
    </row>
    <row r="10" spans="1:22" x14ac:dyDescent="0.25">
      <c r="A10" s="186" t="s">
        <v>64</v>
      </c>
      <c r="B10" s="187"/>
      <c r="C10" s="120"/>
      <c r="D10" s="37"/>
      <c r="E10" s="37"/>
      <c r="F10" s="37"/>
      <c r="G10" s="37"/>
      <c r="H10" s="37"/>
      <c r="I10" s="37"/>
      <c r="J10" s="37"/>
      <c r="K10" s="37"/>
      <c r="L10" s="37"/>
      <c r="M10" s="37"/>
      <c r="N10" s="37"/>
      <c r="O10"/>
      <c r="P10" s="34"/>
      <c r="Q10" s="34"/>
      <c r="V10" s="59"/>
    </row>
    <row r="11" spans="1:22" x14ac:dyDescent="0.25">
      <c r="A11" s="186" t="s">
        <v>16</v>
      </c>
      <c r="B11" s="187"/>
      <c r="C11" s="36">
        <f>+C10+(7*8)-1</f>
        <v>55</v>
      </c>
      <c r="D11" s="37"/>
      <c r="E11" s="37"/>
      <c r="F11" s="37"/>
      <c r="G11" s="37"/>
      <c r="H11" s="37"/>
      <c r="I11" s="37"/>
      <c r="J11" s="37"/>
      <c r="K11" s="37"/>
      <c r="L11" s="37"/>
      <c r="M11" s="37"/>
      <c r="N11" s="37"/>
      <c r="O11"/>
      <c r="P11" s="34"/>
      <c r="Q11" s="34"/>
      <c r="V11" s="59"/>
    </row>
    <row r="12" spans="1:22" x14ac:dyDescent="0.25">
      <c r="A12" s="113"/>
      <c r="B12" s="113"/>
      <c r="C12" s="78"/>
      <c r="D12" s="37"/>
      <c r="E12" s="37"/>
      <c r="F12" s="37"/>
      <c r="G12" s="37"/>
      <c r="H12" s="37"/>
      <c r="I12" s="37"/>
      <c r="J12" s="37"/>
      <c r="K12" s="37"/>
      <c r="L12" s="37"/>
      <c r="M12" s="37"/>
      <c r="N12" s="37"/>
      <c r="O12"/>
      <c r="P12" s="34"/>
      <c r="Q12" s="34"/>
      <c r="V12" s="59"/>
    </row>
    <row r="13" spans="1:22" x14ac:dyDescent="0.25">
      <c r="A13" s="188" t="s">
        <v>124</v>
      </c>
      <c r="B13" s="188"/>
      <c r="C13" s="119" t="s">
        <v>62</v>
      </c>
      <c r="D13" s="37"/>
      <c r="E13" s="37"/>
      <c r="F13" s="37"/>
      <c r="G13" s="37"/>
      <c r="H13" s="37"/>
      <c r="I13" s="37"/>
      <c r="J13" s="37"/>
      <c r="K13" s="37"/>
      <c r="L13" s="37"/>
      <c r="M13" s="37"/>
      <c r="N13" s="37"/>
      <c r="O13"/>
      <c r="P13" s="34"/>
      <c r="Q13" s="34"/>
      <c r="V13" s="59"/>
    </row>
    <row r="14" spans="1:22" x14ac:dyDescent="0.25">
      <c r="A14" s="77"/>
      <c r="B14" s="77"/>
      <c r="C14" s="78"/>
      <c r="D14" s="37"/>
      <c r="E14" s="37"/>
      <c r="F14" s="37"/>
      <c r="G14" s="37"/>
      <c r="H14" s="37"/>
      <c r="I14" s="37"/>
      <c r="J14" s="37"/>
      <c r="K14" s="37"/>
      <c r="L14" s="37"/>
      <c r="M14" s="37"/>
      <c r="N14" s="37"/>
      <c r="O14"/>
      <c r="P14" s="34"/>
      <c r="Q14" s="34"/>
      <c r="V14" s="59"/>
    </row>
    <row r="15" spans="1:22" ht="33.75" customHeight="1" x14ac:dyDescent="0.25">
      <c r="A15" s="57"/>
      <c r="B15" s="57"/>
      <c r="C15" s="176" t="s">
        <v>68</v>
      </c>
      <c r="D15" s="176" t="s">
        <v>70</v>
      </c>
      <c r="E15" s="176" t="s">
        <v>69</v>
      </c>
      <c r="F15" s="178" t="s">
        <v>65</v>
      </c>
      <c r="G15" s="178" t="s">
        <v>89</v>
      </c>
      <c r="H15" s="38" t="s">
        <v>3</v>
      </c>
      <c r="I15" s="38" t="s">
        <v>4</v>
      </c>
      <c r="J15" s="38" t="s">
        <v>5</v>
      </c>
      <c r="K15" s="38" t="s">
        <v>6</v>
      </c>
      <c r="L15" s="38" t="s">
        <v>7</v>
      </c>
      <c r="M15" s="38" t="s">
        <v>8</v>
      </c>
      <c r="N15" s="38" t="s">
        <v>9</v>
      </c>
      <c r="O15" s="38" t="s">
        <v>10</v>
      </c>
      <c r="P15" s="56" t="s">
        <v>28</v>
      </c>
      <c r="Q15" s="180" t="s">
        <v>66</v>
      </c>
      <c r="R15" s="176" t="s">
        <v>67</v>
      </c>
      <c r="S15" s="176" t="s">
        <v>71</v>
      </c>
      <c r="T15" s="176" t="s">
        <v>72</v>
      </c>
      <c r="U15" s="176" t="s">
        <v>247</v>
      </c>
      <c r="V15" s="178" t="s">
        <v>73</v>
      </c>
    </row>
    <row r="16" spans="1:22" x14ac:dyDescent="0.25">
      <c r="A16" s="57"/>
      <c r="B16" s="57" t="s">
        <v>30</v>
      </c>
      <c r="C16" s="176"/>
      <c r="D16" s="176"/>
      <c r="E16" s="176"/>
      <c r="F16" s="176"/>
      <c r="G16" s="176"/>
      <c r="H16" s="39">
        <f>IF(C13="Covered Period",C6,C10)</f>
        <v>0</v>
      </c>
      <c r="I16" s="39">
        <f>+H16+7</f>
        <v>7</v>
      </c>
      <c r="J16" s="39">
        <f t="shared" ref="J16:O16" si="0">+I16+7</f>
        <v>14</v>
      </c>
      <c r="K16" s="39">
        <f t="shared" si="0"/>
        <v>21</v>
      </c>
      <c r="L16" s="39">
        <f t="shared" si="0"/>
        <v>28</v>
      </c>
      <c r="M16" s="39">
        <f t="shared" si="0"/>
        <v>35</v>
      </c>
      <c r="N16" s="39">
        <f t="shared" si="0"/>
        <v>42</v>
      </c>
      <c r="O16" s="39">
        <f t="shared" si="0"/>
        <v>49</v>
      </c>
      <c r="P16" s="16" t="s">
        <v>29</v>
      </c>
      <c r="Q16" s="180"/>
      <c r="R16" s="176"/>
      <c r="S16" s="176"/>
      <c r="T16" s="176"/>
      <c r="U16" s="176"/>
      <c r="V16" s="176"/>
    </row>
    <row r="17" spans="1:22" x14ac:dyDescent="0.25">
      <c r="A17" s="58" t="s">
        <v>30</v>
      </c>
      <c r="B17" s="58" t="s">
        <v>61</v>
      </c>
      <c r="C17" s="177"/>
      <c r="D17" s="177"/>
      <c r="E17" s="177"/>
      <c r="F17" s="177"/>
      <c r="G17" s="177"/>
      <c r="H17" s="39">
        <f>+H16+6</f>
        <v>6</v>
      </c>
      <c r="I17" s="39">
        <f>+I16+6</f>
        <v>13</v>
      </c>
      <c r="J17" s="39">
        <f t="shared" ref="J17:O17" si="1">+J16+6</f>
        <v>20</v>
      </c>
      <c r="K17" s="39">
        <f t="shared" si="1"/>
        <v>27</v>
      </c>
      <c r="L17" s="39">
        <f t="shared" si="1"/>
        <v>34</v>
      </c>
      <c r="M17" s="39">
        <f t="shared" si="1"/>
        <v>41</v>
      </c>
      <c r="N17" s="39">
        <f t="shared" si="1"/>
        <v>48</v>
      </c>
      <c r="O17" s="39">
        <f t="shared" si="1"/>
        <v>55</v>
      </c>
      <c r="P17" s="19" t="s">
        <v>232</v>
      </c>
      <c r="Q17" s="181"/>
      <c r="R17" s="177"/>
      <c r="S17" s="177"/>
      <c r="T17" s="177"/>
      <c r="U17" s="177"/>
      <c r="V17" s="177"/>
    </row>
    <row r="18" spans="1:22" ht="15.75" x14ac:dyDescent="0.25">
      <c r="A18" s="52" t="s">
        <v>19</v>
      </c>
      <c r="B18" s="52"/>
      <c r="C18" s="62"/>
      <c r="D18" s="41"/>
      <c r="E18" s="41"/>
      <c r="F18" s="41"/>
      <c r="G18" s="41"/>
      <c r="H18" s="41"/>
      <c r="I18" s="41"/>
      <c r="J18" s="41"/>
      <c r="K18" s="41"/>
      <c r="L18" s="41"/>
      <c r="M18" s="41"/>
      <c r="N18" s="41"/>
      <c r="O18" s="41"/>
      <c r="P18" s="68">
        <f>IF(SUM(H18:O18)&gt;15385,15385,SUM(H18:O18))</f>
        <v>0</v>
      </c>
      <c r="Q18" s="68">
        <f>IFERROR(IF(F18="salaried",(P18/8)*52,P18/SUM('Current FTE Calculation'!B7:I7)),0)</f>
        <v>0</v>
      </c>
      <c r="R18" s="69">
        <f>IFERROR(IF(F18="salaried",(E18/D18)*52,E18/C18),0)</f>
        <v>0</v>
      </c>
      <c r="S18" s="69">
        <f>IFERROR(+Q18/R18,0)</f>
        <v>0</v>
      </c>
      <c r="T18" s="69">
        <f t="shared" ref="T18:T81" si="2">IFERROR(IF(G18="yes",0,(IF(S18&gt;=0.75,0,IF(F18="salaried",(((R18*0.75)-Q18)*8)/52,(((R18*0.75)-Q18)*(C18/D18)*8))))),0)</f>
        <v>0</v>
      </c>
      <c r="U18" s="118"/>
      <c r="V18" s="114">
        <f>IF(U18="Yes",T18,0)</f>
        <v>0</v>
      </c>
    </row>
    <row r="19" spans="1:22" ht="15.75" x14ac:dyDescent="0.25">
      <c r="A19" s="52" t="s">
        <v>19</v>
      </c>
      <c r="B19" s="52"/>
      <c r="C19" s="62"/>
      <c r="D19" s="41"/>
      <c r="E19" s="41"/>
      <c r="F19" s="41"/>
      <c r="G19" s="41"/>
      <c r="H19" s="41"/>
      <c r="I19" s="41"/>
      <c r="J19" s="41"/>
      <c r="K19" s="41"/>
      <c r="L19" s="41"/>
      <c r="M19" s="41"/>
      <c r="N19" s="41"/>
      <c r="O19" s="41"/>
      <c r="P19" s="68">
        <f t="shared" ref="P19:P82" si="3">IF(SUM(H19:O19)&gt;15385,15385,SUM(H19:O19))</f>
        <v>0</v>
      </c>
      <c r="Q19" s="68">
        <f>IFERROR(IF(F19="salaried",(P19/8)*52,P19/SUM('Current FTE Calculation'!B8:I8)),0)</f>
        <v>0</v>
      </c>
      <c r="R19" s="69">
        <f>IFERROR(IF(F19="salaried",(E19/D19)*52,E19/C19),0)</f>
        <v>0</v>
      </c>
      <c r="S19" s="69">
        <f>IFERROR(+Q19/R19,0)</f>
        <v>0</v>
      </c>
      <c r="T19" s="69">
        <f t="shared" si="2"/>
        <v>0</v>
      </c>
      <c r="U19" s="118"/>
      <c r="V19" s="114">
        <f t="shared" ref="V19:V82" si="4">IF(U19="Yes",T19,0)</f>
        <v>0</v>
      </c>
    </row>
    <row r="20" spans="1:22" ht="15.75" x14ac:dyDescent="0.25">
      <c r="A20" s="52" t="s">
        <v>19</v>
      </c>
      <c r="B20" s="52"/>
      <c r="C20" s="62"/>
      <c r="D20" s="41"/>
      <c r="E20" s="41"/>
      <c r="F20" s="41"/>
      <c r="G20" s="41"/>
      <c r="H20" s="41"/>
      <c r="I20" s="41"/>
      <c r="J20" s="41"/>
      <c r="K20" s="41"/>
      <c r="L20" s="41"/>
      <c r="M20" s="41"/>
      <c r="N20" s="41"/>
      <c r="O20" s="41"/>
      <c r="P20" s="68">
        <f t="shared" si="3"/>
        <v>0</v>
      </c>
      <c r="Q20" s="68">
        <f>IFERROR(IF(F20="salaried",(P20/8)*52,P20/SUM('Current FTE Calculation'!B9:I9)),0)</f>
        <v>0</v>
      </c>
      <c r="R20" s="69">
        <f>IFERROR(IF(F20="salaried",(E20/D20)*52,E20/C20),0)</f>
        <v>0</v>
      </c>
      <c r="S20" s="69">
        <f t="shared" ref="S20:S83" si="5">IFERROR(+Q20/R20,0)</f>
        <v>0</v>
      </c>
      <c r="T20" s="69">
        <f>IFERROR(IF(G20="yes",0,(IF(S20&gt;=0.75,0,IF(F20="salaried",(((R20*0.75)-Q20)*8)/52,(((R20*0.75)-Q20)*(C20/D20)*8))))),0)</f>
        <v>0</v>
      </c>
      <c r="U20" s="118"/>
      <c r="V20" s="114">
        <f t="shared" si="4"/>
        <v>0</v>
      </c>
    </row>
    <row r="21" spans="1:22" ht="15.75" x14ac:dyDescent="0.25">
      <c r="A21" s="52" t="s">
        <v>19</v>
      </c>
      <c r="B21" s="52"/>
      <c r="C21" s="62"/>
      <c r="D21" s="41"/>
      <c r="E21" s="41"/>
      <c r="F21" s="41"/>
      <c r="G21" s="41"/>
      <c r="H21" s="41"/>
      <c r="I21" s="41"/>
      <c r="J21" s="41"/>
      <c r="K21" s="41"/>
      <c r="L21" s="41"/>
      <c r="M21" s="41"/>
      <c r="N21" s="41"/>
      <c r="O21" s="41"/>
      <c r="P21" s="68">
        <f t="shared" si="3"/>
        <v>0</v>
      </c>
      <c r="Q21" s="68">
        <f>IFERROR(IF(F21="salaried",(P21/8)*52,P21/SUM('Current FTE Calculation'!B10:I10)),0)</f>
        <v>0</v>
      </c>
      <c r="R21" s="69">
        <f t="shared" ref="R21:R83" si="6">IFERROR(IF(F21="salaried",(E21/D21)*52,E21/C21),0)</f>
        <v>0</v>
      </c>
      <c r="S21" s="69">
        <f t="shared" si="5"/>
        <v>0</v>
      </c>
      <c r="T21" s="69">
        <f t="shared" si="2"/>
        <v>0</v>
      </c>
      <c r="U21" s="118"/>
      <c r="V21" s="114">
        <f t="shared" si="4"/>
        <v>0</v>
      </c>
    </row>
    <row r="22" spans="1:22" ht="15.75" x14ac:dyDescent="0.25">
      <c r="A22" s="52" t="s">
        <v>19</v>
      </c>
      <c r="B22" s="52"/>
      <c r="C22" s="62"/>
      <c r="D22" s="41"/>
      <c r="E22" s="41"/>
      <c r="F22" s="41"/>
      <c r="G22" s="41"/>
      <c r="H22" s="41"/>
      <c r="I22" s="41"/>
      <c r="J22" s="41"/>
      <c r="K22" s="41"/>
      <c r="L22" s="41"/>
      <c r="M22" s="41"/>
      <c r="N22" s="41"/>
      <c r="O22" s="41"/>
      <c r="P22" s="68">
        <f t="shared" si="3"/>
        <v>0</v>
      </c>
      <c r="Q22" s="68">
        <f>IFERROR(IF(F22="salaried",(P22/8)*52,P22/SUM('Current FTE Calculation'!B11:I11)),0)</f>
        <v>0</v>
      </c>
      <c r="R22" s="69">
        <f t="shared" si="6"/>
        <v>0</v>
      </c>
      <c r="S22" s="69">
        <f t="shared" si="5"/>
        <v>0</v>
      </c>
      <c r="T22" s="69">
        <f t="shared" si="2"/>
        <v>0</v>
      </c>
      <c r="U22" s="118"/>
      <c r="V22" s="114">
        <f t="shared" si="4"/>
        <v>0</v>
      </c>
    </row>
    <row r="23" spans="1:22" ht="15.75" x14ac:dyDescent="0.25">
      <c r="A23" s="52" t="s">
        <v>19</v>
      </c>
      <c r="B23" s="52"/>
      <c r="C23" s="62"/>
      <c r="D23" s="41"/>
      <c r="E23" s="41"/>
      <c r="F23" s="41"/>
      <c r="G23" s="41"/>
      <c r="H23" s="41"/>
      <c r="I23" s="41"/>
      <c r="J23" s="41"/>
      <c r="K23" s="41"/>
      <c r="L23" s="41"/>
      <c r="M23" s="41"/>
      <c r="N23" s="41"/>
      <c r="O23" s="41"/>
      <c r="P23" s="68">
        <f t="shared" si="3"/>
        <v>0</v>
      </c>
      <c r="Q23" s="68">
        <f>IFERROR(IF(F23="salaried",(P23/8)*52,P23/SUM('Current FTE Calculation'!B12:I12)),0)</f>
        <v>0</v>
      </c>
      <c r="R23" s="69">
        <f t="shared" si="6"/>
        <v>0</v>
      </c>
      <c r="S23" s="69">
        <f t="shared" si="5"/>
        <v>0</v>
      </c>
      <c r="T23" s="69">
        <f t="shared" si="2"/>
        <v>0</v>
      </c>
      <c r="U23" s="118"/>
      <c r="V23" s="114">
        <f t="shared" si="4"/>
        <v>0</v>
      </c>
    </row>
    <row r="24" spans="1:22" ht="15.75" x14ac:dyDescent="0.25">
      <c r="A24" s="52" t="s">
        <v>19</v>
      </c>
      <c r="B24" s="52"/>
      <c r="C24" s="62"/>
      <c r="D24" s="41"/>
      <c r="E24" s="41"/>
      <c r="F24" s="41"/>
      <c r="G24" s="41"/>
      <c r="H24" s="41"/>
      <c r="I24" s="41"/>
      <c r="J24" s="41"/>
      <c r="K24" s="41"/>
      <c r="L24" s="41"/>
      <c r="M24" s="41"/>
      <c r="N24" s="41"/>
      <c r="O24" s="41"/>
      <c r="P24" s="68">
        <f t="shared" si="3"/>
        <v>0</v>
      </c>
      <c r="Q24" s="68">
        <f>IFERROR(IF(F24="salaried",(P24/8)*52,P24/SUM('Current FTE Calculation'!B13:I13)),0)</f>
        <v>0</v>
      </c>
      <c r="R24" s="69">
        <f t="shared" si="6"/>
        <v>0</v>
      </c>
      <c r="S24" s="69">
        <f t="shared" si="5"/>
        <v>0</v>
      </c>
      <c r="T24" s="69">
        <f t="shared" si="2"/>
        <v>0</v>
      </c>
      <c r="U24" s="118"/>
      <c r="V24" s="114">
        <f t="shared" si="4"/>
        <v>0</v>
      </c>
    </row>
    <row r="25" spans="1:22" ht="15.75" x14ac:dyDescent="0.25">
      <c r="A25" s="52" t="s">
        <v>19</v>
      </c>
      <c r="B25" s="52"/>
      <c r="C25" s="62"/>
      <c r="D25" s="41"/>
      <c r="E25" s="41"/>
      <c r="F25" s="41"/>
      <c r="G25" s="41"/>
      <c r="H25" s="41"/>
      <c r="I25" s="41"/>
      <c r="J25" s="41"/>
      <c r="K25" s="41"/>
      <c r="L25" s="41"/>
      <c r="M25" s="41"/>
      <c r="N25" s="41"/>
      <c r="O25" s="41"/>
      <c r="P25" s="68">
        <f t="shared" si="3"/>
        <v>0</v>
      </c>
      <c r="Q25" s="68">
        <f>IFERROR(IF(F25="salaried",(P25/8)*52,P25/SUM('Current FTE Calculation'!B14:I14)),0)</f>
        <v>0</v>
      </c>
      <c r="R25" s="69">
        <f t="shared" si="6"/>
        <v>0</v>
      </c>
      <c r="S25" s="69">
        <f t="shared" si="5"/>
        <v>0</v>
      </c>
      <c r="T25" s="69">
        <f t="shared" si="2"/>
        <v>0</v>
      </c>
      <c r="U25" s="118"/>
      <c r="V25" s="114">
        <f t="shared" si="4"/>
        <v>0</v>
      </c>
    </row>
    <row r="26" spans="1:22" ht="15.75" x14ac:dyDescent="0.25">
      <c r="A26" s="52" t="s">
        <v>19</v>
      </c>
      <c r="B26" s="52"/>
      <c r="C26" s="62"/>
      <c r="D26" s="41"/>
      <c r="E26" s="41"/>
      <c r="F26" s="41"/>
      <c r="G26" s="41"/>
      <c r="H26" s="41"/>
      <c r="I26" s="41"/>
      <c r="J26" s="41"/>
      <c r="K26" s="41"/>
      <c r="L26" s="41"/>
      <c r="M26" s="41"/>
      <c r="N26" s="41"/>
      <c r="O26" s="41"/>
      <c r="P26" s="68">
        <f t="shared" si="3"/>
        <v>0</v>
      </c>
      <c r="Q26" s="68">
        <f>IFERROR(IF(F26="salaried",(P26/8)*52,P26/SUM('Current FTE Calculation'!B15:I15)),0)</f>
        <v>0</v>
      </c>
      <c r="R26" s="69">
        <f t="shared" si="6"/>
        <v>0</v>
      </c>
      <c r="S26" s="69">
        <f t="shared" si="5"/>
        <v>0</v>
      </c>
      <c r="T26" s="69">
        <f t="shared" si="2"/>
        <v>0</v>
      </c>
      <c r="U26" s="118"/>
      <c r="V26" s="114">
        <f t="shared" si="4"/>
        <v>0</v>
      </c>
    </row>
    <row r="27" spans="1:22" ht="15.75" x14ac:dyDescent="0.25">
      <c r="A27" s="52" t="s">
        <v>19</v>
      </c>
      <c r="B27" s="52"/>
      <c r="C27" s="62"/>
      <c r="D27" s="41"/>
      <c r="E27" s="41"/>
      <c r="F27" s="41"/>
      <c r="G27" s="41"/>
      <c r="H27" s="41"/>
      <c r="I27" s="41"/>
      <c r="J27" s="41"/>
      <c r="K27" s="41"/>
      <c r="L27" s="41"/>
      <c r="M27" s="41"/>
      <c r="N27" s="41"/>
      <c r="O27" s="41"/>
      <c r="P27" s="68">
        <f t="shared" si="3"/>
        <v>0</v>
      </c>
      <c r="Q27" s="68">
        <f>IFERROR(IF(F27="salaried",(P27/8)*52,P27/SUM('Current FTE Calculation'!B16:I16)),0)</f>
        <v>0</v>
      </c>
      <c r="R27" s="69">
        <f t="shared" si="6"/>
        <v>0</v>
      </c>
      <c r="S27" s="69">
        <f t="shared" si="5"/>
        <v>0</v>
      </c>
      <c r="T27" s="69">
        <f t="shared" si="2"/>
        <v>0</v>
      </c>
      <c r="U27" s="118"/>
      <c r="V27" s="114">
        <f t="shared" si="4"/>
        <v>0</v>
      </c>
    </row>
    <row r="28" spans="1:22" ht="15.75" x14ac:dyDescent="0.25">
      <c r="A28" s="52" t="s">
        <v>19</v>
      </c>
      <c r="B28" s="52"/>
      <c r="C28" s="62"/>
      <c r="D28" s="41"/>
      <c r="E28" s="41"/>
      <c r="F28" s="41"/>
      <c r="G28" s="41"/>
      <c r="H28" s="41"/>
      <c r="I28" s="41"/>
      <c r="J28" s="41"/>
      <c r="K28" s="41"/>
      <c r="L28" s="41"/>
      <c r="M28" s="41"/>
      <c r="N28" s="41"/>
      <c r="O28" s="41"/>
      <c r="P28" s="68">
        <f t="shared" si="3"/>
        <v>0</v>
      </c>
      <c r="Q28" s="68">
        <f>IFERROR(IF(F28="salaried",(P28/8)*52,P28/SUM('Current FTE Calculation'!B17:I17)),0)</f>
        <v>0</v>
      </c>
      <c r="R28" s="69">
        <f t="shared" si="6"/>
        <v>0</v>
      </c>
      <c r="S28" s="69">
        <f t="shared" si="5"/>
        <v>0</v>
      </c>
      <c r="T28" s="69">
        <f t="shared" si="2"/>
        <v>0</v>
      </c>
      <c r="U28" s="118"/>
      <c r="V28" s="114">
        <f t="shared" si="4"/>
        <v>0</v>
      </c>
    </row>
    <row r="29" spans="1:22" ht="15.75" x14ac:dyDescent="0.25">
      <c r="A29" s="52" t="s">
        <v>19</v>
      </c>
      <c r="B29" s="52"/>
      <c r="C29" s="62"/>
      <c r="D29" s="41"/>
      <c r="E29" s="41"/>
      <c r="F29" s="41"/>
      <c r="G29" s="41"/>
      <c r="H29" s="41"/>
      <c r="I29" s="41"/>
      <c r="J29" s="41"/>
      <c r="K29" s="41"/>
      <c r="L29" s="41"/>
      <c r="M29" s="41"/>
      <c r="N29" s="41"/>
      <c r="O29" s="41"/>
      <c r="P29" s="68">
        <f t="shared" si="3"/>
        <v>0</v>
      </c>
      <c r="Q29" s="68">
        <f>IFERROR(IF(F29="salaried",(P29/8)*52,P29/SUM('Current FTE Calculation'!B18:I18)),0)</f>
        <v>0</v>
      </c>
      <c r="R29" s="69">
        <f t="shared" si="6"/>
        <v>0</v>
      </c>
      <c r="S29" s="69">
        <f t="shared" si="5"/>
        <v>0</v>
      </c>
      <c r="T29" s="69">
        <f t="shared" si="2"/>
        <v>0</v>
      </c>
      <c r="U29" s="118"/>
      <c r="V29" s="114">
        <f t="shared" si="4"/>
        <v>0</v>
      </c>
    </row>
    <row r="30" spans="1:22" ht="15.75" x14ac:dyDescent="0.25">
      <c r="A30" s="52" t="s">
        <v>19</v>
      </c>
      <c r="B30" s="52"/>
      <c r="C30" s="62"/>
      <c r="D30" s="41"/>
      <c r="E30" s="41"/>
      <c r="F30" s="41"/>
      <c r="G30" s="41"/>
      <c r="H30" s="41"/>
      <c r="I30" s="41"/>
      <c r="J30" s="41"/>
      <c r="K30" s="41"/>
      <c r="L30" s="41"/>
      <c r="M30" s="41"/>
      <c r="N30" s="41"/>
      <c r="O30" s="41"/>
      <c r="P30" s="68">
        <f t="shared" si="3"/>
        <v>0</v>
      </c>
      <c r="Q30" s="68">
        <f>IFERROR(IF(F30="salaried",(P30/8)*52,P30/SUM('Current FTE Calculation'!B19:I19)),0)</f>
        <v>0</v>
      </c>
      <c r="R30" s="69">
        <f t="shared" si="6"/>
        <v>0</v>
      </c>
      <c r="S30" s="69">
        <f t="shared" si="5"/>
        <v>0</v>
      </c>
      <c r="T30" s="69">
        <f t="shared" si="2"/>
        <v>0</v>
      </c>
      <c r="U30" s="118"/>
      <c r="V30" s="114">
        <f t="shared" si="4"/>
        <v>0</v>
      </c>
    </row>
    <row r="31" spans="1:22" ht="15.75" x14ac:dyDescent="0.25">
      <c r="A31" s="52" t="s">
        <v>19</v>
      </c>
      <c r="B31" s="52"/>
      <c r="C31" s="62"/>
      <c r="D31" s="41"/>
      <c r="E31" s="41"/>
      <c r="F31" s="41"/>
      <c r="G31" s="41"/>
      <c r="H31" s="41"/>
      <c r="I31" s="41"/>
      <c r="J31" s="41"/>
      <c r="K31" s="41"/>
      <c r="L31" s="41"/>
      <c r="M31" s="41"/>
      <c r="N31" s="41"/>
      <c r="O31" s="41"/>
      <c r="P31" s="68">
        <f t="shared" si="3"/>
        <v>0</v>
      </c>
      <c r="Q31" s="68">
        <f>IFERROR(IF(F31="salaried",(P31/8)*52,P31/SUM('Current FTE Calculation'!B20:I20)),0)</f>
        <v>0</v>
      </c>
      <c r="R31" s="69">
        <f t="shared" si="6"/>
        <v>0</v>
      </c>
      <c r="S31" s="69">
        <f t="shared" si="5"/>
        <v>0</v>
      </c>
      <c r="T31" s="69">
        <f t="shared" si="2"/>
        <v>0</v>
      </c>
      <c r="U31" s="118"/>
      <c r="V31" s="114">
        <f t="shared" si="4"/>
        <v>0</v>
      </c>
    </row>
    <row r="32" spans="1:22" ht="15.75" x14ac:dyDescent="0.25">
      <c r="A32" s="52" t="s">
        <v>19</v>
      </c>
      <c r="B32" s="52"/>
      <c r="C32" s="62"/>
      <c r="D32" s="41"/>
      <c r="E32" s="41"/>
      <c r="F32" s="41"/>
      <c r="G32" s="41"/>
      <c r="H32" s="41"/>
      <c r="I32" s="41"/>
      <c r="J32" s="41"/>
      <c r="K32" s="41"/>
      <c r="L32" s="41"/>
      <c r="M32" s="41"/>
      <c r="N32" s="41"/>
      <c r="O32" s="41"/>
      <c r="P32" s="68">
        <f t="shared" si="3"/>
        <v>0</v>
      </c>
      <c r="Q32" s="68">
        <f>IFERROR(IF(F32="salaried",(P32/8)*52,P32/SUM('Current FTE Calculation'!B21:I21)),0)</f>
        <v>0</v>
      </c>
      <c r="R32" s="69">
        <f t="shared" si="6"/>
        <v>0</v>
      </c>
      <c r="S32" s="69">
        <f t="shared" si="5"/>
        <v>0</v>
      </c>
      <c r="T32" s="69">
        <f t="shared" si="2"/>
        <v>0</v>
      </c>
      <c r="U32" s="118"/>
      <c r="V32" s="114">
        <f t="shared" si="4"/>
        <v>0</v>
      </c>
    </row>
    <row r="33" spans="1:22" ht="15.75" x14ac:dyDescent="0.25">
      <c r="A33" s="52" t="s">
        <v>19</v>
      </c>
      <c r="B33" s="52"/>
      <c r="C33" s="62"/>
      <c r="D33" s="41"/>
      <c r="E33" s="41"/>
      <c r="F33" s="41"/>
      <c r="G33" s="41"/>
      <c r="H33" s="41"/>
      <c r="I33" s="41"/>
      <c r="J33" s="41"/>
      <c r="K33" s="41"/>
      <c r="L33" s="41"/>
      <c r="M33" s="41"/>
      <c r="N33" s="41"/>
      <c r="O33" s="41"/>
      <c r="P33" s="68">
        <f t="shared" si="3"/>
        <v>0</v>
      </c>
      <c r="Q33" s="68">
        <f>IFERROR(IF(F33="salaried",(P33/8)*52,P33/SUM('Current FTE Calculation'!B22:I22)),0)</f>
        <v>0</v>
      </c>
      <c r="R33" s="69">
        <f t="shared" si="6"/>
        <v>0</v>
      </c>
      <c r="S33" s="69">
        <f t="shared" si="5"/>
        <v>0</v>
      </c>
      <c r="T33" s="69">
        <f t="shared" si="2"/>
        <v>0</v>
      </c>
      <c r="U33" s="118"/>
      <c r="V33" s="114">
        <f t="shared" si="4"/>
        <v>0</v>
      </c>
    </row>
    <row r="34" spans="1:22" ht="15.75" x14ac:dyDescent="0.25">
      <c r="A34" s="52" t="s">
        <v>19</v>
      </c>
      <c r="B34" s="52"/>
      <c r="C34" s="62"/>
      <c r="D34" s="41"/>
      <c r="E34" s="41"/>
      <c r="F34" s="41"/>
      <c r="G34" s="41"/>
      <c r="H34" s="41"/>
      <c r="I34" s="41"/>
      <c r="J34" s="41"/>
      <c r="K34" s="41"/>
      <c r="L34" s="41"/>
      <c r="M34" s="41"/>
      <c r="N34" s="41"/>
      <c r="O34" s="41"/>
      <c r="P34" s="68">
        <f t="shared" si="3"/>
        <v>0</v>
      </c>
      <c r="Q34" s="68">
        <f>IFERROR(IF(F34="salaried",(P34/8)*52,P34/SUM('Current FTE Calculation'!B23:I23)),0)</f>
        <v>0</v>
      </c>
      <c r="R34" s="69">
        <f t="shared" si="6"/>
        <v>0</v>
      </c>
      <c r="S34" s="69">
        <f t="shared" si="5"/>
        <v>0</v>
      </c>
      <c r="T34" s="69">
        <f t="shared" si="2"/>
        <v>0</v>
      </c>
      <c r="U34" s="118"/>
      <c r="V34" s="114">
        <f t="shared" si="4"/>
        <v>0</v>
      </c>
    </row>
    <row r="35" spans="1:22" ht="15.75" x14ac:dyDescent="0.25">
      <c r="A35" s="52" t="s">
        <v>19</v>
      </c>
      <c r="B35" s="52"/>
      <c r="C35" s="62"/>
      <c r="D35" s="41"/>
      <c r="E35" s="41"/>
      <c r="F35" s="41"/>
      <c r="G35" s="41"/>
      <c r="H35" s="41"/>
      <c r="I35" s="41"/>
      <c r="J35" s="41"/>
      <c r="K35" s="41"/>
      <c r="L35" s="41"/>
      <c r="M35" s="41"/>
      <c r="N35" s="41"/>
      <c r="O35" s="41"/>
      <c r="P35" s="68">
        <f t="shared" si="3"/>
        <v>0</v>
      </c>
      <c r="Q35" s="68">
        <f>IFERROR(IF(F35="salaried",(P35/8)*52,P35/SUM('Current FTE Calculation'!B24:I24)),0)</f>
        <v>0</v>
      </c>
      <c r="R35" s="69">
        <f t="shared" si="6"/>
        <v>0</v>
      </c>
      <c r="S35" s="69">
        <f t="shared" si="5"/>
        <v>0</v>
      </c>
      <c r="T35" s="69">
        <f t="shared" si="2"/>
        <v>0</v>
      </c>
      <c r="U35" s="118"/>
      <c r="V35" s="114">
        <f t="shared" si="4"/>
        <v>0</v>
      </c>
    </row>
    <row r="36" spans="1:22" ht="15.75" x14ac:dyDescent="0.25">
      <c r="A36" s="52" t="s">
        <v>19</v>
      </c>
      <c r="B36" s="52"/>
      <c r="C36" s="62"/>
      <c r="D36" s="41"/>
      <c r="E36" s="41"/>
      <c r="F36" s="41"/>
      <c r="G36" s="41"/>
      <c r="H36" s="41"/>
      <c r="I36" s="41"/>
      <c r="J36" s="41"/>
      <c r="K36" s="41"/>
      <c r="L36" s="41"/>
      <c r="M36" s="41"/>
      <c r="N36" s="41"/>
      <c r="O36" s="41"/>
      <c r="P36" s="68">
        <f t="shared" si="3"/>
        <v>0</v>
      </c>
      <c r="Q36" s="68">
        <f>IFERROR(IF(F36="salaried",(P36/8)*52,P36/SUM('Current FTE Calculation'!B25:I25)),0)</f>
        <v>0</v>
      </c>
      <c r="R36" s="69">
        <f t="shared" si="6"/>
        <v>0</v>
      </c>
      <c r="S36" s="69">
        <f t="shared" si="5"/>
        <v>0</v>
      </c>
      <c r="T36" s="69">
        <f t="shared" si="2"/>
        <v>0</v>
      </c>
      <c r="U36" s="118"/>
      <c r="V36" s="114">
        <f t="shared" si="4"/>
        <v>0</v>
      </c>
    </row>
    <row r="37" spans="1:22" ht="15.75" x14ac:dyDescent="0.25">
      <c r="A37" s="52" t="s">
        <v>19</v>
      </c>
      <c r="B37" s="52"/>
      <c r="C37" s="62"/>
      <c r="D37" s="41"/>
      <c r="E37" s="41"/>
      <c r="F37" s="41"/>
      <c r="G37" s="41"/>
      <c r="H37" s="41"/>
      <c r="I37" s="41"/>
      <c r="J37" s="41"/>
      <c r="K37" s="41"/>
      <c r="L37" s="41"/>
      <c r="M37" s="41"/>
      <c r="N37" s="41"/>
      <c r="O37" s="41"/>
      <c r="P37" s="68">
        <f t="shared" si="3"/>
        <v>0</v>
      </c>
      <c r="Q37" s="68">
        <f>IFERROR(IF(F37="salaried",(P37/8)*52,P37/SUM('Current FTE Calculation'!B26:I26)),0)</f>
        <v>0</v>
      </c>
      <c r="R37" s="69">
        <f t="shared" si="6"/>
        <v>0</v>
      </c>
      <c r="S37" s="69">
        <f t="shared" si="5"/>
        <v>0</v>
      </c>
      <c r="T37" s="69">
        <f t="shared" si="2"/>
        <v>0</v>
      </c>
      <c r="U37" s="118"/>
      <c r="V37" s="114">
        <f t="shared" si="4"/>
        <v>0</v>
      </c>
    </row>
    <row r="38" spans="1:22" ht="15.75" x14ac:dyDescent="0.25">
      <c r="A38" s="52" t="s">
        <v>19</v>
      </c>
      <c r="B38" s="52"/>
      <c r="C38" s="62"/>
      <c r="D38" s="41"/>
      <c r="E38" s="41"/>
      <c r="F38" s="41"/>
      <c r="G38" s="41"/>
      <c r="H38" s="41"/>
      <c r="I38" s="41"/>
      <c r="J38" s="41"/>
      <c r="K38" s="41"/>
      <c r="L38" s="41"/>
      <c r="M38" s="41"/>
      <c r="N38" s="41"/>
      <c r="O38" s="41"/>
      <c r="P38" s="68">
        <f t="shared" si="3"/>
        <v>0</v>
      </c>
      <c r="Q38" s="68">
        <f>IFERROR(IF(F38="salaried",(P38/8)*52,P38/SUM('Current FTE Calculation'!B27:I27)),0)</f>
        <v>0</v>
      </c>
      <c r="R38" s="69">
        <f t="shared" si="6"/>
        <v>0</v>
      </c>
      <c r="S38" s="69">
        <f t="shared" si="5"/>
        <v>0</v>
      </c>
      <c r="T38" s="69">
        <f t="shared" si="2"/>
        <v>0</v>
      </c>
      <c r="U38" s="118"/>
      <c r="V38" s="114">
        <f t="shared" si="4"/>
        <v>0</v>
      </c>
    </row>
    <row r="39" spans="1:22" ht="15.75" x14ac:dyDescent="0.25">
      <c r="A39" s="52" t="s">
        <v>19</v>
      </c>
      <c r="B39" s="52"/>
      <c r="C39" s="62"/>
      <c r="D39" s="41"/>
      <c r="E39" s="41"/>
      <c r="F39" s="41"/>
      <c r="G39" s="41"/>
      <c r="H39" s="41"/>
      <c r="I39" s="41"/>
      <c r="J39" s="41"/>
      <c r="K39" s="41"/>
      <c r="L39" s="41"/>
      <c r="M39" s="41"/>
      <c r="N39" s="41"/>
      <c r="O39" s="41"/>
      <c r="P39" s="68">
        <f t="shared" si="3"/>
        <v>0</v>
      </c>
      <c r="Q39" s="68">
        <f>IFERROR(IF(F39="salaried",(P39/8)*52,P39/SUM('Current FTE Calculation'!B28:I28)),0)</f>
        <v>0</v>
      </c>
      <c r="R39" s="69">
        <f t="shared" si="6"/>
        <v>0</v>
      </c>
      <c r="S39" s="69">
        <f t="shared" si="5"/>
        <v>0</v>
      </c>
      <c r="T39" s="69">
        <f t="shared" si="2"/>
        <v>0</v>
      </c>
      <c r="U39" s="118"/>
      <c r="V39" s="114">
        <f t="shared" si="4"/>
        <v>0</v>
      </c>
    </row>
    <row r="40" spans="1:22" ht="15.75" x14ac:dyDescent="0.25">
      <c r="A40" s="52" t="s">
        <v>19</v>
      </c>
      <c r="B40" s="52"/>
      <c r="C40" s="62"/>
      <c r="D40" s="41"/>
      <c r="E40" s="41"/>
      <c r="F40" s="41"/>
      <c r="G40" s="41"/>
      <c r="H40" s="41"/>
      <c r="I40" s="41"/>
      <c r="J40" s="41"/>
      <c r="K40" s="41"/>
      <c r="L40" s="41"/>
      <c r="M40" s="41"/>
      <c r="N40" s="41"/>
      <c r="O40" s="41"/>
      <c r="P40" s="68">
        <f t="shared" si="3"/>
        <v>0</v>
      </c>
      <c r="Q40" s="68">
        <f>IFERROR(IF(F40="salaried",(P40/8)*52,P40/SUM('Current FTE Calculation'!B29:I29)),0)</f>
        <v>0</v>
      </c>
      <c r="R40" s="69">
        <f t="shared" si="6"/>
        <v>0</v>
      </c>
      <c r="S40" s="69">
        <f t="shared" si="5"/>
        <v>0</v>
      </c>
      <c r="T40" s="69">
        <f t="shared" si="2"/>
        <v>0</v>
      </c>
      <c r="U40" s="118"/>
      <c r="V40" s="114">
        <f t="shared" si="4"/>
        <v>0</v>
      </c>
    </row>
    <row r="41" spans="1:22" ht="15.75" x14ac:dyDescent="0.25">
      <c r="A41" s="52" t="s">
        <v>19</v>
      </c>
      <c r="B41" s="52"/>
      <c r="C41" s="62"/>
      <c r="D41" s="41"/>
      <c r="E41" s="41"/>
      <c r="F41" s="41"/>
      <c r="G41" s="41"/>
      <c r="H41" s="41"/>
      <c r="I41" s="41"/>
      <c r="J41" s="41"/>
      <c r="K41" s="41"/>
      <c r="L41" s="41"/>
      <c r="M41" s="41"/>
      <c r="N41" s="41"/>
      <c r="O41" s="41"/>
      <c r="P41" s="68">
        <f t="shared" si="3"/>
        <v>0</v>
      </c>
      <c r="Q41" s="68">
        <f>IFERROR(IF(F41="salaried",(P41/8)*52,P41/SUM('Current FTE Calculation'!B30:I30)),0)</f>
        <v>0</v>
      </c>
      <c r="R41" s="69">
        <f t="shared" si="6"/>
        <v>0</v>
      </c>
      <c r="S41" s="69">
        <f t="shared" si="5"/>
        <v>0</v>
      </c>
      <c r="T41" s="69">
        <f t="shared" si="2"/>
        <v>0</v>
      </c>
      <c r="U41" s="118"/>
      <c r="V41" s="114">
        <f t="shared" si="4"/>
        <v>0</v>
      </c>
    </row>
    <row r="42" spans="1:22" ht="15.75" x14ac:dyDescent="0.25">
      <c r="A42" s="52" t="s">
        <v>19</v>
      </c>
      <c r="B42" s="52"/>
      <c r="C42" s="62"/>
      <c r="D42" s="41"/>
      <c r="E42" s="41"/>
      <c r="F42" s="41"/>
      <c r="G42" s="41"/>
      <c r="H42" s="41"/>
      <c r="I42" s="41"/>
      <c r="J42" s="41"/>
      <c r="K42" s="41"/>
      <c r="L42" s="41"/>
      <c r="M42" s="41"/>
      <c r="N42" s="41"/>
      <c r="O42" s="41"/>
      <c r="P42" s="68">
        <f t="shared" si="3"/>
        <v>0</v>
      </c>
      <c r="Q42" s="68">
        <f>IFERROR(IF(F42="salaried",(P42/8)*52,P42/SUM('Current FTE Calculation'!B31:I31)),0)</f>
        <v>0</v>
      </c>
      <c r="R42" s="69">
        <f t="shared" si="6"/>
        <v>0</v>
      </c>
      <c r="S42" s="69">
        <f t="shared" si="5"/>
        <v>0</v>
      </c>
      <c r="T42" s="69">
        <f t="shared" si="2"/>
        <v>0</v>
      </c>
      <c r="U42" s="118"/>
      <c r="V42" s="114">
        <f t="shared" si="4"/>
        <v>0</v>
      </c>
    </row>
    <row r="43" spans="1:22" ht="15.75" x14ac:dyDescent="0.25">
      <c r="A43" s="52" t="s">
        <v>19</v>
      </c>
      <c r="B43" s="52"/>
      <c r="C43" s="62"/>
      <c r="D43" s="41"/>
      <c r="E43" s="41"/>
      <c r="F43" s="41"/>
      <c r="G43" s="41"/>
      <c r="H43" s="41"/>
      <c r="I43" s="41"/>
      <c r="J43" s="41"/>
      <c r="K43" s="41"/>
      <c r="L43" s="41"/>
      <c r="M43" s="41"/>
      <c r="N43" s="41"/>
      <c r="O43" s="41"/>
      <c r="P43" s="68">
        <f t="shared" si="3"/>
        <v>0</v>
      </c>
      <c r="Q43" s="68">
        <f>IFERROR(IF(F43="salaried",(P43/8)*52,P43/SUM('Current FTE Calculation'!B32:I32)),0)</f>
        <v>0</v>
      </c>
      <c r="R43" s="69">
        <f t="shared" si="6"/>
        <v>0</v>
      </c>
      <c r="S43" s="69">
        <f t="shared" si="5"/>
        <v>0</v>
      </c>
      <c r="T43" s="69">
        <f t="shared" si="2"/>
        <v>0</v>
      </c>
      <c r="U43" s="118"/>
      <c r="V43" s="114">
        <f t="shared" si="4"/>
        <v>0</v>
      </c>
    </row>
    <row r="44" spans="1:22" ht="15.75" x14ac:dyDescent="0.25">
      <c r="A44" s="52" t="s">
        <v>19</v>
      </c>
      <c r="B44" s="52"/>
      <c r="C44" s="62"/>
      <c r="D44" s="41"/>
      <c r="E44" s="41"/>
      <c r="F44" s="41"/>
      <c r="G44" s="41"/>
      <c r="H44" s="41"/>
      <c r="I44" s="41"/>
      <c r="J44" s="41"/>
      <c r="K44" s="41"/>
      <c r="L44" s="41"/>
      <c r="M44" s="41"/>
      <c r="N44" s="41"/>
      <c r="O44" s="41"/>
      <c r="P44" s="68">
        <f t="shared" si="3"/>
        <v>0</v>
      </c>
      <c r="Q44" s="68">
        <f>IFERROR(IF(F44="salaried",(P44/8)*52,P44/SUM('Current FTE Calculation'!B33:I33)),0)</f>
        <v>0</v>
      </c>
      <c r="R44" s="69">
        <f t="shared" si="6"/>
        <v>0</v>
      </c>
      <c r="S44" s="69">
        <f t="shared" si="5"/>
        <v>0</v>
      </c>
      <c r="T44" s="69">
        <f t="shared" si="2"/>
        <v>0</v>
      </c>
      <c r="U44" s="118"/>
      <c r="V44" s="114">
        <f t="shared" si="4"/>
        <v>0</v>
      </c>
    </row>
    <row r="45" spans="1:22" ht="15.75" x14ac:dyDescent="0.25">
      <c r="A45" s="52" t="s">
        <v>19</v>
      </c>
      <c r="B45" s="52"/>
      <c r="C45" s="62"/>
      <c r="D45" s="41"/>
      <c r="E45" s="41"/>
      <c r="F45" s="41"/>
      <c r="G45" s="41"/>
      <c r="H45" s="41"/>
      <c r="I45" s="41"/>
      <c r="J45" s="41"/>
      <c r="K45" s="41"/>
      <c r="L45" s="41"/>
      <c r="M45" s="41"/>
      <c r="N45" s="41"/>
      <c r="O45" s="41"/>
      <c r="P45" s="68">
        <f t="shared" si="3"/>
        <v>0</v>
      </c>
      <c r="Q45" s="68">
        <f>IFERROR(IF(F45="salaried",(P45/8)*52,P45/SUM('Current FTE Calculation'!B34:I34)),0)</f>
        <v>0</v>
      </c>
      <c r="R45" s="69">
        <f t="shared" si="6"/>
        <v>0</v>
      </c>
      <c r="S45" s="69">
        <f t="shared" si="5"/>
        <v>0</v>
      </c>
      <c r="T45" s="69">
        <f t="shared" si="2"/>
        <v>0</v>
      </c>
      <c r="U45" s="118"/>
      <c r="V45" s="114">
        <f t="shared" si="4"/>
        <v>0</v>
      </c>
    </row>
    <row r="46" spans="1:22" ht="15.75" x14ac:dyDescent="0.25">
      <c r="A46" s="52" t="s">
        <v>19</v>
      </c>
      <c r="B46" s="52"/>
      <c r="C46" s="62"/>
      <c r="D46" s="41"/>
      <c r="E46" s="41"/>
      <c r="F46" s="41"/>
      <c r="G46" s="41"/>
      <c r="H46" s="41"/>
      <c r="I46" s="41"/>
      <c r="J46" s="41"/>
      <c r="K46" s="41"/>
      <c r="L46" s="41"/>
      <c r="M46" s="41"/>
      <c r="N46" s="41"/>
      <c r="O46" s="41"/>
      <c r="P46" s="68">
        <f t="shared" si="3"/>
        <v>0</v>
      </c>
      <c r="Q46" s="68">
        <f>IFERROR(IF(F46="salaried",(P46/8)*52,P46/SUM('Current FTE Calculation'!B35:I35)),0)</f>
        <v>0</v>
      </c>
      <c r="R46" s="69">
        <f t="shared" si="6"/>
        <v>0</v>
      </c>
      <c r="S46" s="69">
        <f t="shared" si="5"/>
        <v>0</v>
      </c>
      <c r="T46" s="69">
        <f t="shared" si="2"/>
        <v>0</v>
      </c>
      <c r="U46" s="118"/>
      <c r="V46" s="114">
        <f t="shared" si="4"/>
        <v>0</v>
      </c>
    </row>
    <row r="47" spans="1:22" ht="15.75" x14ac:dyDescent="0.25">
      <c r="A47" s="52" t="s">
        <v>19</v>
      </c>
      <c r="B47" s="52"/>
      <c r="C47" s="62"/>
      <c r="D47" s="41"/>
      <c r="E47" s="41"/>
      <c r="F47" s="41"/>
      <c r="G47" s="41"/>
      <c r="H47" s="41"/>
      <c r="I47" s="41"/>
      <c r="J47" s="41"/>
      <c r="K47" s="41"/>
      <c r="L47" s="41"/>
      <c r="M47" s="41"/>
      <c r="N47" s="41"/>
      <c r="O47" s="41"/>
      <c r="P47" s="68">
        <f t="shared" si="3"/>
        <v>0</v>
      </c>
      <c r="Q47" s="68">
        <f>IFERROR(IF(F47="salaried",(P47/8)*52,P47/SUM('Current FTE Calculation'!B36:I36)),0)</f>
        <v>0</v>
      </c>
      <c r="R47" s="69">
        <f t="shared" si="6"/>
        <v>0</v>
      </c>
      <c r="S47" s="69">
        <f t="shared" si="5"/>
        <v>0</v>
      </c>
      <c r="T47" s="69">
        <f t="shared" si="2"/>
        <v>0</v>
      </c>
      <c r="U47" s="118"/>
      <c r="V47" s="114">
        <f t="shared" si="4"/>
        <v>0</v>
      </c>
    </row>
    <row r="48" spans="1:22" ht="15.75" x14ac:dyDescent="0.25">
      <c r="A48" s="52" t="s">
        <v>19</v>
      </c>
      <c r="B48" s="52"/>
      <c r="C48" s="62"/>
      <c r="D48" s="41"/>
      <c r="E48" s="41"/>
      <c r="F48" s="41"/>
      <c r="G48" s="41"/>
      <c r="H48" s="41"/>
      <c r="I48" s="41"/>
      <c r="J48" s="41"/>
      <c r="K48" s="41"/>
      <c r="L48" s="41"/>
      <c r="M48" s="41"/>
      <c r="N48" s="41"/>
      <c r="O48" s="41"/>
      <c r="P48" s="68">
        <f t="shared" si="3"/>
        <v>0</v>
      </c>
      <c r="Q48" s="68">
        <f>IFERROR(IF(F48="salaried",(P48/8)*52,P48/SUM('Current FTE Calculation'!B37:I37)),0)</f>
        <v>0</v>
      </c>
      <c r="R48" s="69">
        <f t="shared" si="6"/>
        <v>0</v>
      </c>
      <c r="S48" s="69">
        <f t="shared" si="5"/>
        <v>0</v>
      </c>
      <c r="T48" s="69">
        <f t="shared" si="2"/>
        <v>0</v>
      </c>
      <c r="U48" s="118"/>
      <c r="V48" s="114">
        <f t="shared" si="4"/>
        <v>0</v>
      </c>
    </row>
    <row r="49" spans="1:22" ht="15.75" x14ac:dyDescent="0.25">
      <c r="A49" s="52" t="s">
        <v>19</v>
      </c>
      <c r="B49" s="52"/>
      <c r="C49" s="62"/>
      <c r="D49" s="41"/>
      <c r="E49" s="41"/>
      <c r="F49" s="41"/>
      <c r="G49" s="41"/>
      <c r="H49" s="41"/>
      <c r="I49" s="41"/>
      <c r="J49" s="41"/>
      <c r="K49" s="41"/>
      <c r="L49" s="41"/>
      <c r="M49" s="41"/>
      <c r="N49" s="41"/>
      <c r="O49" s="41"/>
      <c r="P49" s="68">
        <f t="shared" si="3"/>
        <v>0</v>
      </c>
      <c r="Q49" s="68">
        <f>IFERROR(IF(F49="salaried",(P49/8)*52,P49/SUM('Current FTE Calculation'!B38:I38)),0)</f>
        <v>0</v>
      </c>
      <c r="R49" s="69">
        <f t="shared" si="6"/>
        <v>0</v>
      </c>
      <c r="S49" s="69">
        <f t="shared" si="5"/>
        <v>0</v>
      </c>
      <c r="T49" s="69">
        <f t="shared" si="2"/>
        <v>0</v>
      </c>
      <c r="U49" s="118"/>
      <c r="V49" s="114">
        <f t="shared" si="4"/>
        <v>0</v>
      </c>
    </row>
    <row r="50" spans="1:22" ht="15.75" x14ac:dyDescent="0.25">
      <c r="A50" s="52" t="s">
        <v>19</v>
      </c>
      <c r="B50" s="52"/>
      <c r="C50" s="62"/>
      <c r="D50" s="41"/>
      <c r="E50" s="41"/>
      <c r="F50" s="41"/>
      <c r="G50" s="41"/>
      <c r="H50" s="41"/>
      <c r="I50" s="41"/>
      <c r="J50" s="41"/>
      <c r="K50" s="41"/>
      <c r="L50" s="41"/>
      <c r="M50" s="41"/>
      <c r="N50" s="41"/>
      <c r="O50" s="41"/>
      <c r="P50" s="68">
        <f t="shared" si="3"/>
        <v>0</v>
      </c>
      <c r="Q50" s="68">
        <f>IFERROR(IF(F50="salaried",(P50/8)*52,P50/SUM('Current FTE Calculation'!B39:I39)),0)</f>
        <v>0</v>
      </c>
      <c r="R50" s="69">
        <f t="shared" si="6"/>
        <v>0</v>
      </c>
      <c r="S50" s="69">
        <f t="shared" si="5"/>
        <v>0</v>
      </c>
      <c r="T50" s="69">
        <f t="shared" si="2"/>
        <v>0</v>
      </c>
      <c r="U50" s="118"/>
      <c r="V50" s="114">
        <f t="shared" si="4"/>
        <v>0</v>
      </c>
    </row>
    <row r="51" spans="1:22" ht="15.75" x14ac:dyDescent="0.25">
      <c r="A51" s="52" t="s">
        <v>19</v>
      </c>
      <c r="B51" s="52"/>
      <c r="C51" s="62"/>
      <c r="D51" s="41"/>
      <c r="E51" s="41"/>
      <c r="F51" s="41"/>
      <c r="G51" s="41"/>
      <c r="H51" s="41"/>
      <c r="I51" s="41"/>
      <c r="J51" s="41"/>
      <c r="K51" s="41"/>
      <c r="L51" s="41"/>
      <c r="M51" s="41"/>
      <c r="N51" s="41"/>
      <c r="O51" s="41"/>
      <c r="P51" s="68">
        <f t="shared" si="3"/>
        <v>0</v>
      </c>
      <c r="Q51" s="68">
        <f>IFERROR(IF(F51="salaried",(P51/8)*52,P51/SUM('Current FTE Calculation'!B40:I40)),0)</f>
        <v>0</v>
      </c>
      <c r="R51" s="69">
        <f t="shared" si="6"/>
        <v>0</v>
      </c>
      <c r="S51" s="69">
        <f t="shared" si="5"/>
        <v>0</v>
      </c>
      <c r="T51" s="69">
        <f t="shared" si="2"/>
        <v>0</v>
      </c>
      <c r="U51" s="118"/>
      <c r="V51" s="114">
        <f t="shared" si="4"/>
        <v>0</v>
      </c>
    </row>
    <row r="52" spans="1:22" ht="15.75" x14ac:dyDescent="0.25">
      <c r="A52" s="52" t="s">
        <v>19</v>
      </c>
      <c r="B52" s="52"/>
      <c r="C52" s="62"/>
      <c r="D52" s="41"/>
      <c r="E52" s="41"/>
      <c r="F52" s="41"/>
      <c r="G52" s="41"/>
      <c r="H52" s="41"/>
      <c r="I52" s="41"/>
      <c r="J52" s="41"/>
      <c r="K52" s="41"/>
      <c r="L52" s="41"/>
      <c r="M52" s="41"/>
      <c r="N52" s="41"/>
      <c r="O52" s="41"/>
      <c r="P52" s="68">
        <f t="shared" si="3"/>
        <v>0</v>
      </c>
      <c r="Q52" s="68">
        <f>IFERROR(IF(F52="salaried",(P52/8)*52,P52/SUM('Current FTE Calculation'!B41:I41)),0)</f>
        <v>0</v>
      </c>
      <c r="R52" s="69">
        <f t="shared" si="6"/>
        <v>0</v>
      </c>
      <c r="S52" s="69">
        <f t="shared" si="5"/>
        <v>0</v>
      </c>
      <c r="T52" s="69">
        <f t="shared" si="2"/>
        <v>0</v>
      </c>
      <c r="U52" s="118"/>
      <c r="V52" s="114">
        <f t="shared" si="4"/>
        <v>0</v>
      </c>
    </row>
    <row r="53" spans="1:22" ht="15.75" x14ac:dyDescent="0.25">
      <c r="A53" s="52" t="s">
        <v>19</v>
      </c>
      <c r="B53" s="52"/>
      <c r="C53" s="62"/>
      <c r="D53" s="41"/>
      <c r="E53" s="41"/>
      <c r="F53" s="41"/>
      <c r="G53" s="41"/>
      <c r="H53" s="41"/>
      <c r="I53" s="41"/>
      <c r="J53" s="41"/>
      <c r="K53" s="41"/>
      <c r="L53" s="41"/>
      <c r="M53" s="41"/>
      <c r="N53" s="41"/>
      <c r="O53" s="41"/>
      <c r="P53" s="68">
        <f t="shared" si="3"/>
        <v>0</v>
      </c>
      <c r="Q53" s="68">
        <f>IFERROR(IF(F53="salaried",(P53/8)*52,P53/SUM('Current FTE Calculation'!B42:I42)),0)</f>
        <v>0</v>
      </c>
      <c r="R53" s="69">
        <f t="shared" si="6"/>
        <v>0</v>
      </c>
      <c r="S53" s="69">
        <f t="shared" si="5"/>
        <v>0</v>
      </c>
      <c r="T53" s="69">
        <f t="shared" si="2"/>
        <v>0</v>
      </c>
      <c r="U53" s="118"/>
      <c r="V53" s="114">
        <f t="shared" si="4"/>
        <v>0</v>
      </c>
    </row>
    <row r="54" spans="1:22" ht="15.75" x14ac:dyDescent="0.25">
      <c r="A54" s="52" t="s">
        <v>19</v>
      </c>
      <c r="B54" s="52"/>
      <c r="C54" s="62"/>
      <c r="D54" s="41"/>
      <c r="E54" s="41"/>
      <c r="F54" s="41"/>
      <c r="G54" s="41"/>
      <c r="H54" s="41"/>
      <c r="I54" s="41"/>
      <c r="J54" s="41"/>
      <c r="K54" s="41"/>
      <c r="L54" s="41"/>
      <c r="M54" s="41"/>
      <c r="N54" s="41"/>
      <c r="O54" s="41"/>
      <c r="P54" s="68">
        <f t="shared" si="3"/>
        <v>0</v>
      </c>
      <c r="Q54" s="68">
        <f>IFERROR(IF(F54="salaried",(P54/8)*52,P54/SUM('Current FTE Calculation'!B43:I43)),0)</f>
        <v>0</v>
      </c>
      <c r="R54" s="69">
        <f t="shared" si="6"/>
        <v>0</v>
      </c>
      <c r="S54" s="69">
        <f t="shared" si="5"/>
        <v>0</v>
      </c>
      <c r="T54" s="69">
        <f t="shared" si="2"/>
        <v>0</v>
      </c>
      <c r="U54" s="118"/>
      <c r="V54" s="114">
        <f t="shared" si="4"/>
        <v>0</v>
      </c>
    </row>
    <row r="55" spans="1:22" ht="15.75" x14ac:dyDescent="0.25">
      <c r="A55" s="52" t="s">
        <v>19</v>
      </c>
      <c r="B55" s="52"/>
      <c r="C55" s="62"/>
      <c r="D55" s="41"/>
      <c r="E55" s="41"/>
      <c r="F55" s="41"/>
      <c r="G55" s="41"/>
      <c r="H55" s="41"/>
      <c r="I55" s="41"/>
      <c r="J55" s="41"/>
      <c r="K55" s="41"/>
      <c r="L55" s="41"/>
      <c r="M55" s="41"/>
      <c r="N55" s="41"/>
      <c r="O55" s="41"/>
      <c r="P55" s="68">
        <f t="shared" si="3"/>
        <v>0</v>
      </c>
      <c r="Q55" s="68">
        <f>IFERROR(IF(F55="salaried",(P55/8)*52,P55/SUM('Current FTE Calculation'!B44:I44)),0)</f>
        <v>0</v>
      </c>
      <c r="R55" s="69">
        <f t="shared" si="6"/>
        <v>0</v>
      </c>
      <c r="S55" s="69">
        <f t="shared" si="5"/>
        <v>0</v>
      </c>
      <c r="T55" s="69">
        <f t="shared" si="2"/>
        <v>0</v>
      </c>
      <c r="U55" s="118"/>
      <c r="V55" s="114">
        <f t="shared" si="4"/>
        <v>0</v>
      </c>
    </row>
    <row r="56" spans="1:22" ht="15.75" x14ac:dyDescent="0.25">
      <c r="A56" s="52" t="s">
        <v>19</v>
      </c>
      <c r="B56" s="52"/>
      <c r="C56" s="62"/>
      <c r="D56" s="41"/>
      <c r="E56" s="41"/>
      <c r="F56" s="41"/>
      <c r="G56" s="41"/>
      <c r="H56" s="41"/>
      <c r="I56" s="41"/>
      <c r="J56" s="41"/>
      <c r="K56" s="41"/>
      <c r="L56" s="41"/>
      <c r="M56" s="41"/>
      <c r="N56" s="41"/>
      <c r="O56" s="41"/>
      <c r="P56" s="68">
        <f t="shared" si="3"/>
        <v>0</v>
      </c>
      <c r="Q56" s="68">
        <f>IFERROR(IF(F56="salaried",(P56/8)*52,P56/SUM('Current FTE Calculation'!B45:I45)),0)</f>
        <v>0</v>
      </c>
      <c r="R56" s="69">
        <f t="shared" si="6"/>
        <v>0</v>
      </c>
      <c r="S56" s="69">
        <f t="shared" si="5"/>
        <v>0</v>
      </c>
      <c r="T56" s="69">
        <f t="shared" si="2"/>
        <v>0</v>
      </c>
      <c r="U56" s="118"/>
      <c r="V56" s="114">
        <f t="shared" si="4"/>
        <v>0</v>
      </c>
    </row>
    <row r="57" spans="1:22" ht="15.75" x14ac:dyDescent="0.25">
      <c r="A57" s="52" t="s">
        <v>19</v>
      </c>
      <c r="B57" s="52"/>
      <c r="C57" s="62"/>
      <c r="D57" s="41"/>
      <c r="E57" s="41"/>
      <c r="F57" s="41"/>
      <c r="G57" s="41"/>
      <c r="H57" s="41"/>
      <c r="I57" s="41"/>
      <c r="J57" s="41"/>
      <c r="K57" s="41"/>
      <c r="L57" s="41"/>
      <c r="M57" s="41"/>
      <c r="N57" s="41"/>
      <c r="O57" s="41"/>
      <c r="P57" s="68">
        <f t="shared" si="3"/>
        <v>0</v>
      </c>
      <c r="Q57" s="68">
        <f>IFERROR(IF(F57="salaried",(P57/8)*52,P57/SUM('Current FTE Calculation'!B46:I46)),0)</f>
        <v>0</v>
      </c>
      <c r="R57" s="69">
        <f t="shared" si="6"/>
        <v>0</v>
      </c>
      <c r="S57" s="69">
        <f t="shared" si="5"/>
        <v>0</v>
      </c>
      <c r="T57" s="69">
        <f t="shared" si="2"/>
        <v>0</v>
      </c>
      <c r="U57" s="118"/>
      <c r="V57" s="114">
        <f t="shared" si="4"/>
        <v>0</v>
      </c>
    </row>
    <row r="58" spans="1:22" ht="15.75" x14ac:dyDescent="0.25">
      <c r="A58" s="52" t="s">
        <v>19</v>
      </c>
      <c r="B58" s="52"/>
      <c r="C58" s="62"/>
      <c r="D58" s="41"/>
      <c r="E58" s="41"/>
      <c r="F58" s="41"/>
      <c r="G58" s="41"/>
      <c r="H58" s="41"/>
      <c r="I58" s="41"/>
      <c r="J58" s="41"/>
      <c r="K58" s="41"/>
      <c r="L58" s="41"/>
      <c r="M58" s="41"/>
      <c r="N58" s="41"/>
      <c r="O58" s="41"/>
      <c r="P58" s="68">
        <f t="shared" si="3"/>
        <v>0</v>
      </c>
      <c r="Q58" s="68">
        <f>IFERROR(IF(F58="salaried",(P58/8)*52,P58/SUM('Current FTE Calculation'!B47:I47)),0)</f>
        <v>0</v>
      </c>
      <c r="R58" s="69">
        <f t="shared" si="6"/>
        <v>0</v>
      </c>
      <c r="S58" s="69">
        <f t="shared" si="5"/>
        <v>0</v>
      </c>
      <c r="T58" s="69">
        <f t="shared" si="2"/>
        <v>0</v>
      </c>
      <c r="U58" s="118"/>
      <c r="V58" s="114">
        <f t="shared" si="4"/>
        <v>0</v>
      </c>
    </row>
    <row r="59" spans="1:22" ht="15.75" x14ac:dyDescent="0.25">
      <c r="A59" s="52" t="s">
        <v>19</v>
      </c>
      <c r="B59" s="52"/>
      <c r="C59" s="62"/>
      <c r="D59" s="41"/>
      <c r="E59" s="41"/>
      <c r="F59" s="41"/>
      <c r="G59" s="41"/>
      <c r="H59" s="41"/>
      <c r="I59" s="41"/>
      <c r="J59" s="41"/>
      <c r="K59" s="41"/>
      <c r="L59" s="41"/>
      <c r="M59" s="41"/>
      <c r="N59" s="41"/>
      <c r="O59" s="41"/>
      <c r="P59" s="68">
        <f t="shared" si="3"/>
        <v>0</v>
      </c>
      <c r="Q59" s="68">
        <f>IFERROR(IF(F59="salaried",(P59/8)*52,P59/SUM('Current FTE Calculation'!B48:I48)),0)</f>
        <v>0</v>
      </c>
      <c r="R59" s="69">
        <f t="shared" si="6"/>
        <v>0</v>
      </c>
      <c r="S59" s="69">
        <f t="shared" si="5"/>
        <v>0</v>
      </c>
      <c r="T59" s="69">
        <f t="shared" si="2"/>
        <v>0</v>
      </c>
      <c r="U59" s="118"/>
      <c r="V59" s="114">
        <f t="shared" si="4"/>
        <v>0</v>
      </c>
    </row>
    <row r="60" spans="1:22" ht="15.75" x14ac:dyDescent="0.25">
      <c r="A60" s="52" t="s">
        <v>19</v>
      </c>
      <c r="B60" s="52"/>
      <c r="C60" s="62"/>
      <c r="D60" s="41"/>
      <c r="E60" s="41"/>
      <c r="F60" s="41"/>
      <c r="G60" s="41"/>
      <c r="H60" s="41"/>
      <c r="I60" s="41"/>
      <c r="J60" s="41"/>
      <c r="K60" s="41"/>
      <c r="L60" s="41"/>
      <c r="M60" s="41"/>
      <c r="N60" s="41"/>
      <c r="O60" s="41"/>
      <c r="P60" s="68">
        <f t="shared" si="3"/>
        <v>0</v>
      </c>
      <c r="Q60" s="68">
        <f>IFERROR(IF(F60="salaried",(P60/8)*52,P60/SUM('Current FTE Calculation'!B49:I49)),0)</f>
        <v>0</v>
      </c>
      <c r="R60" s="69">
        <f t="shared" si="6"/>
        <v>0</v>
      </c>
      <c r="S60" s="69">
        <f t="shared" si="5"/>
        <v>0</v>
      </c>
      <c r="T60" s="69">
        <f t="shared" si="2"/>
        <v>0</v>
      </c>
      <c r="U60" s="118"/>
      <c r="V60" s="114">
        <f t="shared" si="4"/>
        <v>0</v>
      </c>
    </row>
    <row r="61" spans="1:22" ht="15.75" x14ac:dyDescent="0.25">
      <c r="A61" s="52" t="s">
        <v>19</v>
      </c>
      <c r="B61" s="52"/>
      <c r="C61" s="62"/>
      <c r="D61" s="41"/>
      <c r="E61" s="41"/>
      <c r="F61" s="41"/>
      <c r="G61" s="41"/>
      <c r="H61" s="41"/>
      <c r="I61" s="41"/>
      <c r="J61" s="41"/>
      <c r="K61" s="41"/>
      <c r="L61" s="41"/>
      <c r="M61" s="41"/>
      <c r="N61" s="41"/>
      <c r="O61" s="41"/>
      <c r="P61" s="68">
        <f t="shared" si="3"/>
        <v>0</v>
      </c>
      <c r="Q61" s="68">
        <f>IFERROR(IF(F61="salaried",(P61/8)*52,P61/SUM('Current FTE Calculation'!B50:I50)),0)</f>
        <v>0</v>
      </c>
      <c r="R61" s="69">
        <f t="shared" si="6"/>
        <v>0</v>
      </c>
      <c r="S61" s="69">
        <f t="shared" si="5"/>
        <v>0</v>
      </c>
      <c r="T61" s="69">
        <f t="shared" si="2"/>
        <v>0</v>
      </c>
      <c r="U61" s="118"/>
      <c r="V61" s="114">
        <f t="shared" si="4"/>
        <v>0</v>
      </c>
    </row>
    <row r="62" spans="1:22" ht="15.75" x14ac:dyDescent="0.25">
      <c r="A62" s="52" t="s">
        <v>19</v>
      </c>
      <c r="B62" s="52"/>
      <c r="C62" s="62"/>
      <c r="D62" s="41"/>
      <c r="E62" s="41"/>
      <c r="F62" s="41"/>
      <c r="G62" s="41"/>
      <c r="H62" s="41"/>
      <c r="I62" s="41"/>
      <c r="J62" s="41"/>
      <c r="K62" s="41"/>
      <c r="L62" s="41"/>
      <c r="M62" s="41"/>
      <c r="N62" s="41"/>
      <c r="O62" s="41"/>
      <c r="P62" s="68">
        <f t="shared" si="3"/>
        <v>0</v>
      </c>
      <c r="Q62" s="68">
        <f>IFERROR(IF(F62="salaried",(P62/8)*52,P62/SUM('Current FTE Calculation'!B51:I51)),0)</f>
        <v>0</v>
      </c>
      <c r="R62" s="69">
        <f t="shared" si="6"/>
        <v>0</v>
      </c>
      <c r="S62" s="69">
        <f t="shared" si="5"/>
        <v>0</v>
      </c>
      <c r="T62" s="69">
        <f t="shared" si="2"/>
        <v>0</v>
      </c>
      <c r="U62" s="118"/>
      <c r="V62" s="114">
        <f t="shared" si="4"/>
        <v>0</v>
      </c>
    </row>
    <row r="63" spans="1:22" ht="15.75" x14ac:dyDescent="0.25">
      <c r="A63" s="52" t="s">
        <v>19</v>
      </c>
      <c r="B63" s="52"/>
      <c r="C63" s="62"/>
      <c r="D63" s="41"/>
      <c r="E63" s="41"/>
      <c r="F63" s="41"/>
      <c r="G63" s="41"/>
      <c r="H63" s="41"/>
      <c r="I63" s="41"/>
      <c r="J63" s="41"/>
      <c r="K63" s="41"/>
      <c r="L63" s="41"/>
      <c r="M63" s="41"/>
      <c r="N63" s="41"/>
      <c r="O63" s="41"/>
      <c r="P63" s="68">
        <f t="shared" si="3"/>
        <v>0</v>
      </c>
      <c r="Q63" s="68">
        <f>IFERROR(IF(F63="salaried",(P63/8)*52,P63/SUM('Current FTE Calculation'!B52:I52)),0)</f>
        <v>0</v>
      </c>
      <c r="R63" s="69">
        <f t="shared" si="6"/>
        <v>0</v>
      </c>
      <c r="S63" s="69">
        <f t="shared" si="5"/>
        <v>0</v>
      </c>
      <c r="T63" s="69">
        <f t="shared" si="2"/>
        <v>0</v>
      </c>
      <c r="U63" s="118"/>
      <c r="V63" s="114">
        <f t="shared" si="4"/>
        <v>0</v>
      </c>
    </row>
    <row r="64" spans="1:22" ht="15.75" x14ac:dyDescent="0.25">
      <c r="A64" s="52" t="s">
        <v>19</v>
      </c>
      <c r="B64" s="52"/>
      <c r="C64" s="62"/>
      <c r="D64" s="41"/>
      <c r="E64" s="41"/>
      <c r="F64" s="41"/>
      <c r="G64" s="41"/>
      <c r="H64" s="41"/>
      <c r="I64" s="41"/>
      <c r="J64" s="41"/>
      <c r="K64" s="41"/>
      <c r="L64" s="41"/>
      <c r="M64" s="41"/>
      <c r="N64" s="41"/>
      <c r="O64" s="41"/>
      <c r="P64" s="68">
        <f t="shared" si="3"/>
        <v>0</v>
      </c>
      <c r="Q64" s="68">
        <f>IFERROR(IF(F64="salaried",(P64/8)*52,P64/SUM('Current FTE Calculation'!B53:I53)),0)</f>
        <v>0</v>
      </c>
      <c r="R64" s="69">
        <f t="shared" si="6"/>
        <v>0</v>
      </c>
      <c r="S64" s="69">
        <f t="shared" si="5"/>
        <v>0</v>
      </c>
      <c r="T64" s="69">
        <f t="shared" si="2"/>
        <v>0</v>
      </c>
      <c r="U64" s="118"/>
      <c r="V64" s="114">
        <f t="shared" si="4"/>
        <v>0</v>
      </c>
    </row>
    <row r="65" spans="1:22" ht="15.75" x14ac:dyDescent="0.25">
      <c r="A65" s="52" t="s">
        <v>19</v>
      </c>
      <c r="B65" s="52"/>
      <c r="C65" s="62"/>
      <c r="D65" s="41"/>
      <c r="E65" s="41"/>
      <c r="F65" s="41"/>
      <c r="G65" s="41"/>
      <c r="H65" s="41"/>
      <c r="I65" s="41"/>
      <c r="J65" s="41"/>
      <c r="K65" s="41"/>
      <c r="L65" s="41"/>
      <c r="M65" s="41"/>
      <c r="N65" s="41"/>
      <c r="O65" s="41"/>
      <c r="P65" s="68">
        <f t="shared" si="3"/>
        <v>0</v>
      </c>
      <c r="Q65" s="68">
        <f>IFERROR(IF(F65="salaried",(P65/8)*52,P65/SUM('Current FTE Calculation'!B54:I54)),0)</f>
        <v>0</v>
      </c>
      <c r="R65" s="69">
        <f t="shared" si="6"/>
        <v>0</v>
      </c>
      <c r="S65" s="69">
        <f t="shared" si="5"/>
        <v>0</v>
      </c>
      <c r="T65" s="69">
        <f t="shared" si="2"/>
        <v>0</v>
      </c>
      <c r="U65" s="118"/>
      <c r="V65" s="114">
        <f t="shared" si="4"/>
        <v>0</v>
      </c>
    </row>
    <row r="66" spans="1:22" ht="15.75" x14ac:dyDescent="0.25">
      <c r="A66" s="52" t="s">
        <v>19</v>
      </c>
      <c r="B66" s="52"/>
      <c r="C66" s="62"/>
      <c r="D66" s="41"/>
      <c r="E66" s="41"/>
      <c r="F66" s="41"/>
      <c r="G66" s="41"/>
      <c r="H66" s="41"/>
      <c r="I66" s="41"/>
      <c r="J66" s="41"/>
      <c r="K66" s="41"/>
      <c r="L66" s="41"/>
      <c r="M66" s="41"/>
      <c r="N66" s="41"/>
      <c r="O66" s="41"/>
      <c r="P66" s="68">
        <f t="shared" si="3"/>
        <v>0</v>
      </c>
      <c r="Q66" s="68">
        <f>IFERROR(IF(F66="salaried",(P66/8)*52,P66/SUM('Current FTE Calculation'!B55:I55)),0)</f>
        <v>0</v>
      </c>
      <c r="R66" s="69">
        <f t="shared" si="6"/>
        <v>0</v>
      </c>
      <c r="S66" s="69">
        <f t="shared" si="5"/>
        <v>0</v>
      </c>
      <c r="T66" s="69">
        <f t="shared" si="2"/>
        <v>0</v>
      </c>
      <c r="U66" s="118"/>
      <c r="V66" s="114">
        <f t="shared" si="4"/>
        <v>0</v>
      </c>
    </row>
    <row r="67" spans="1:22" ht="15.75" x14ac:dyDescent="0.25">
      <c r="A67" s="52" t="s">
        <v>19</v>
      </c>
      <c r="B67" s="52"/>
      <c r="C67" s="62"/>
      <c r="D67" s="41"/>
      <c r="E67" s="41"/>
      <c r="F67" s="41"/>
      <c r="G67" s="41"/>
      <c r="H67" s="41"/>
      <c r="I67" s="41"/>
      <c r="J67" s="41"/>
      <c r="K67" s="41"/>
      <c r="L67" s="41"/>
      <c r="M67" s="41"/>
      <c r="N67" s="41"/>
      <c r="O67" s="41"/>
      <c r="P67" s="68">
        <f t="shared" si="3"/>
        <v>0</v>
      </c>
      <c r="Q67" s="68">
        <f>IFERROR(IF(F67="salaried",(P67/8)*52,P67/SUM('Current FTE Calculation'!B56:I56)),0)</f>
        <v>0</v>
      </c>
      <c r="R67" s="69">
        <f t="shared" si="6"/>
        <v>0</v>
      </c>
      <c r="S67" s="69">
        <f t="shared" si="5"/>
        <v>0</v>
      </c>
      <c r="T67" s="69">
        <f t="shared" si="2"/>
        <v>0</v>
      </c>
      <c r="U67" s="118"/>
      <c r="V67" s="114">
        <f t="shared" si="4"/>
        <v>0</v>
      </c>
    </row>
    <row r="68" spans="1:22" ht="15.75" x14ac:dyDescent="0.25">
      <c r="A68" s="52" t="s">
        <v>19</v>
      </c>
      <c r="B68" s="52"/>
      <c r="C68" s="62"/>
      <c r="D68" s="41"/>
      <c r="E68" s="41"/>
      <c r="F68" s="41"/>
      <c r="G68" s="41"/>
      <c r="H68" s="41"/>
      <c r="I68" s="41"/>
      <c r="J68" s="41"/>
      <c r="K68" s="41"/>
      <c r="L68" s="41"/>
      <c r="M68" s="41"/>
      <c r="N68" s="41"/>
      <c r="O68" s="41"/>
      <c r="P68" s="68">
        <f t="shared" si="3"/>
        <v>0</v>
      </c>
      <c r="Q68" s="68">
        <f>IFERROR(IF(F68="salaried",(P68/8)*52,P68/SUM('Current FTE Calculation'!B57:I57)),0)</f>
        <v>0</v>
      </c>
      <c r="R68" s="69">
        <f t="shared" si="6"/>
        <v>0</v>
      </c>
      <c r="S68" s="69">
        <f t="shared" si="5"/>
        <v>0</v>
      </c>
      <c r="T68" s="69">
        <f t="shared" si="2"/>
        <v>0</v>
      </c>
      <c r="U68" s="118"/>
      <c r="V68" s="114">
        <f t="shared" si="4"/>
        <v>0</v>
      </c>
    </row>
    <row r="69" spans="1:22" ht="15.75" x14ac:dyDescent="0.25">
      <c r="A69" s="52" t="s">
        <v>19</v>
      </c>
      <c r="B69" s="52"/>
      <c r="C69" s="62"/>
      <c r="D69" s="41"/>
      <c r="E69" s="41"/>
      <c r="F69" s="41"/>
      <c r="G69" s="41"/>
      <c r="H69" s="41"/>
      <c r="I69" s="41"/>
      <c r="J69" s="41"/>
      <c r="K69" s="41"/>
      <c r="L69" s="41"/>
      <c r="M69" s="41"/>
      <c r="N69" s="41"/>
      <c r="O69" s="41"/>
      <c r="P69" s="68">
        <f t="shared" si="3"/>
        <v>0</v>
      </c>
      <c r="Q69" s="68">
        <f>IFERROR(IF(F69="salaried",(P69/8)*52,P69/SUM('Current FTE Calculation'!B58:I58)),0)</f>
        <v>0</v>
      </c>
      <c r="R69" s="69">
        <f t="shared" si="6"/>
        <v>0</v>
      </c>
      <c r="S69" s="69">
        <f t="shared" si="5"/>
        <v>0</v>
      </c>
      <c r="T69" s="69">
        <f t="shared" si="2"/>
        <v>0</v>
      </c>
      <c r="U69" s="118"/>
      <c r="V69" s="114">
        <f t="shared" si="4"/>
        <v>0</v>
      </c>
    </row>
    <row r="70" spans="1:22" ht="15.75" x14ac:dyDescent="0.25">
      <c r="A70" s="52" t="s">
        <v>19</v>
      </c>
      <c r="B70" s="52"/>
      <c r="C70" s="62"/>
      <c r="D70" s="41"/>
      <c r="E70" s="41"/>
      <c r="F70" s="41"/>
      <c r="G70" s="41"/>
      <c r="H70" s="41"/>
      <c r="I70" s="41"/>
      <c r="J70" s="41"/>
      <c r="K70" s="41"/>
      <c r="L70" s="41"/>
      <c r="M70" s="41"/>
      <c r="N70" s="41"/>
      <c r="O70" s="41"/>
      <c r="P70" s="68">
        <f t="shared" si="3"/>
        <v>0</v>
      </c>
      <c r="Q70" s="68">
        <f>IFERROR(IF(F70="salaried",(P70/8)*52,P70/SUM('Current FTE Calculation'!B59:I59)),0)</f>
        <v>0</v>
      </c>
      <c r="R70" s="69">
        <f t="shared" si="6"/>
        <v>0</v>
      </c>
      <c r="S70" s="69">
        <f t="shared" si="5"/>
        <v>0</v>
      </c>
      <c r="T70" s="69">
        <f t="shared" si="2"/>
        <v>0</v>
      </c>
      <c r="U70" s="118"/>
      <c r="V70" s="114">
        <f t="shared" si="4"/>
        <v>0</v>
      </c>
    </row>
    <row r="71" spans="1:22" ht="15.75" x14ac:dyDescent="0.25">
      <c r="A71" s="52" t="s">
        <v>19</v>
      </c>
      <c r="B71" s="52"/>
      <c r="C71" s="62"/>
      <c r="D71" s="41"/>
      <c r="E71" s="41"/>
      <c r="F71" s="41"/>
      <c r="G71" s="41"/>
      <c r="H71" s="41"/>
      <c r="I71" s="41"/>
      <c r="J71" s="41"/>
      <c r="K71" s="41"/>
      <c r="L71" s="41"/>
      <c r="M71" s="41"/>
      <c r="N71" s="41"/>
      <c r="O71" s="41"/>
      <c r="P71" s="68">
        <f t="shared" si="3"/>
        <v>0</v>
      </c>
      <c r="Q71" s="68">
        <f>IFERROR(IF(F71="salaried",(P71/8)*52,P71/SUM('Current FTE Calculation'!B60:I60)),0)</f>
        <v>0</v>
      </c>
      <c r="R71" s="69">
        <f t="shared" si="6"/>
        <v>0</v>
      </c>
      <c r="S71" s="69">
        <f t="shared" si="5"/>
        <v>0</v>
      </c>
      <c r="T71" s="69">
        <f t="shared" si="2"/>
        <v>0</v>
      </c>
      <c r="U71" s="118"/>
      <c r="V71" s="114">
        <f t="shared" si="4"/>
        <v>0</v>
      </c>
    </row>
    <row r="72" spans="1:22" ht="15.75" x14ac:dyDescent="0.25">
      <c r="A72" s="52" t="s">
        <v>19</v>
      </c>
      <c r="B72" s="52"/>
      <c r="C72" s="62"/>
      <c r="D72" s="41"/>
      <c r="E72" s="41"/>
      <c r="F72" s="41"/>
      <c r="G72" s="41"/>
      <c r="H72" s="41"/>
      <c r="I72" s="41"/>
      <c r="J72" s="41"/>
      <c r="K72" s="41"/>
      <c r="L72" s="41"/>
      <c r="M72" s="41"/>
      <c r="N72" s="41"/>
      <c r="O72" s="41"/>
      <c r="P72" s="68">
        <f t="shared" si="3"/>
        <v>0</v>
      </c>
      <c r="Q72" s="68">
        <f>IFERROR(IF(F72="salaried",(P72/8)*52,P72/SUM('Current FTE Calculation'!B61:I61)),0)</f>
        <v>0</v>
      </c>
      <c r="R72" s="69">
        <f t="shared" si="6"/>
        <v>0</v>
      </c>
      <c r="S72" s="69">
        <f t="shared" si="5"/>
        <v>0</v>
      </c>
      <c r="T72" s="69">
        <f t="shared" si="2"/>
        <v>0</v>
      </c>
      <c r="U72" s="118"/>
      <c r="V72" s="114">
        <f t="shared" si="4"/>
        <v>0</v>
      </c>
    </row>
    <row r="73" spans="1:22" ht="15.75" x14ac:dyDescent="0.25">
      <c r="A73" s="52" t="s">
        <v>19</v>
      </c>
      <c r="B73" s="52"/>
      <c r="C73" s="62"/>
      <c r="D73" s="41"/>
      <c r="E73" s="41"/>
      <c r="F73" s="41"/>
      <c r="G73" s="41"/>
      <c r="H73" s="41"/>
      <c r="I73" s="41"/>
      <c r="J73" s="41"/>
      <c r="K73" s="41"/>
      <c r="L73" s="41"/>
      <c r="M73" s="41"/>
      <c r="N73" s="41"/>
      <c r="O73" s="41"/>
      <c r="P73" s="68">
        <f t="shared" si="3"/>
        <v>0</v>
      </c>
      <c r="Q73" s="68">
        <f>IFERROR(IF(F73="salaried",(P73/8)*52,P73/SUM('Current FTE Calculation'!B62:I62)),0)</f>
        <v>0</v>
      </c>
      <c r="R73" s="69">
        <f t="shared" si="6"/>
        <v>0</v>
      </c>
      <c r="S73" s="69">
        <f t="shared" si="5"/>
        <v>0</v>
      </c>
      <c r="T73" s="69">
        <f t="shared" si="2"/>
        <v>0</v>
      </c>
      <c r="U73" s="118"/>
      <c r="V73" s="114">
        <f t="shared" si="4"/>
        <v>0</v>
      </c>
    </row>
    <row r="74" spans="1:22" ht="15.75" x14ac:dyDescent="0.25">
      <c r="A74" s="52" t="s">
        <v>19</v>
      </c>
      <c r="B74" s="52"/>
      <c r="C74" s="62"/>
      <c r="D74" s="41"/>
      <c r="E74" s="41"/>
      <c r="F74" s="41"/>
      <c r="G74" s="41"/>
      <c r="H74" s="41"/>
      <c r="I74" s="41"/>
      <c r="J74" s="41"/>
      <c r="K74" s="41"/>
      <c r="L74" s="41"/>
      <c r="M74" s="41"/>
      <c r="N74" s="41"/>
      <c r="O74" s="41"/>
      <c r="P74" s="68">
        <f t="shared" si="3"/>
        <v>0</v>
      </c>
      <c r="Q74" s="68">
        <f>IFERROR(IF(F74="salaried",(P74/8)*52,P74/SUM('Current FTE Calculation'!B63:I63)),0)</f>
        <v>0</v>
      </c>
      <c r="R74" s="69">
        <f t="shared" si="6"/>
        <v>0</v>
      </c>
      <c r="S74" s="69">
        <f t="shared" si="5"/>
        <v>0</v>
      </c>
      <c r="T74" s="69">
        <f t="shared" si="2"/>
        <v>0</v>
      </c>
      <c r="U74" s="118"/>
      <c r="V74" s="114">
        <f t="shared" si="4"/>
        <v>0</v>
      </c>
    </row>
    <row r="75" spans="1:22" ht="15.75" x14ac:dyDescent="0.25">
      <c r="A75" s="52" t="s">
        <v>19</v>
      </c>
      <c r="B75" s="52"/>
      <c r="C75" s="62"/>
      <c r="D75" s="41"/>
      <c r="E75" s="41"/>
      <c r="F75" s="41"/>
      <c r="G75" s="41"/>
      <c r="H75" s="41"/>
      <c r="I75" s="41"/>
      <c r="J75" s="41"/>
      <c r="K75" s="41"/>
      <c r="L75" s="41"/>
      <c r="M75" s="41"/>
      <c r="N75" s="41"/>
      <c r="O75" s="41"/>
      <c r="P75" s="68">
        <f t="shared" si="3"/>
        <v>0</v>
      </c>
      <c r="Q75" s="68">
        <f>IFERROR(IF(F75="salaried",(P75/8)*52,P75/SUM('Current FTE Calculation'!B64:I64)),0)</f>
        <v>0</v>
      </c>
      <c r="R75" s="69">
        <f t="shared" si="6"/>
        <v>0</v>
      </c>
      <c r="S75" s="69">
        <f t="shared" si="5"/>
        <v>0</v>
      </c>
      <c r="T75" s="69">
        <f t="shared" si="2"/>
        <v>0</v>
      </c>
      <c r="U75" s="118"/>
      <c r="V75" s="114">
        <f t="shared" si="4"/>
        <v>0</v>
      </c>
    </row>
    <row r="76" spans="1:22" ht="15.75" x14ac:dyDescent="0.25">
      <c r="A76" s="52" t="s">
        <v>19</v>
      </c>
      <c r="B76" s="52"/>
      <c r="C76" s="62"/>
      <c r="D76" s="41"/>
      <c r="E76" s="41"/>
      <c r="F76" s="41"/>
      <c r="G76" s="41"/>
      <c r="H76" s="41"/>
      <c r="I76" s="41"/>
      <c r="J76" s="41"/>
      <c r="K76" s="41"/>
      <c r="L76" s="41"/>
      <c r="M76" s="41"/>
      <c r="N76" s="41"/>
      <c r="O76" s="41"/>
      <c r="P76" s="68">
        <f t="shared" si="3"/>
        <v>0</v>
      </c>
      <c r="Q76" s="68">
        <f>IFERROR(IF(F76="salaried",(P76/8)*52,P76/SUM('Current FTE Calculation'!B65:I65)),0)</f>
        <v>0</v>
      </c>
      <c r="R76" s="69">
        <f t="shared" si="6"/>
        <v>0</v>
      </c>
      <c r="S76" s="69">
        <f t="shared" si="5"/>
        <v>0</v>
      </c>
      <c r="T76" s="69">
        <f t="shared" si="2"/>
        <v>0</v>
      </c>
      <c r="U76" s="118"/>
      <c r="V76" s="114">
        <f t="shared" si="4"/>
        <v>0</v>
      </c>
    </row>
    <row r="77" spans="1:22" ht="15.75" x14ac:dyDescent="0.25">
      <c r="A77" s="52" t="s">
        <v>19</v>
      </c>
      <c r="B77" s="52"/>
      <c r="C77" s="62"/>
      <c r="D77" s="41"/>
      <c r="E77" s="41"/>
      <c r="F77" s="41"/>
      <c r="G77" s="41"/>
      <c r="H77" s="41"/>
      <c r="I77" s="41"/>
      <c r="J77" s="41"/>
      <c r="K77" s="41"/>
      <c r="L77" s="41"/>
      <c r="M77" s="41"/>
      <c r="N77" s="41"/>
      <c r="O77" s="41"/>
      <c r="P77" s="68">
        <f t="shared" si="3"/>
        <v>0</v>
      </c>
      <c r="Q77" s="68">
        <f>IFERROR(IF(F77="salaried",(P77/8)*52,P77/SUM('Current FTE Calculation'!B66:I66)),0)</f>
        <v>0</v>
      </c>
      <c r="R77" s="69">
        <f t="shared" si="6"/>
        <v>0</v>
      </c>
      <c r="S77" s="69">
        <f t="shared" si="5"/>
        <v>0</v>
      </c>
      <c r="T77" s="69">
        <f t="shared" si="2"/>
        <v>0</v>
      </c>
      <c r="U77" s="118"/>
      <c r="V77" s="114">
        <f t="shared" si="4"/>
        <v>0</v>
      </c>
    </row>
    <row r="78" spans="1:22" ht="15.75" x14ac:dyDescent="0.25">
      <c r="A78" s="52" t="s">
        <v>19</v>
      </c>
      <c r="B78" s="52"/>
      <c r="C78" s="62"/>
      <c r="D78" s="41"/>
      <c r="E78" s="41"/>
      <c r="F78" s="41"/>
      <c r="G78" s="41"/>
      <c r="H78" s="41"/>
      <c r="I78" s="41"/>
      <c r="J78" s="41"/>
      <c r="K78" s="41"/>
      <c r="L78" s="41"/>
      <c r="M78" s="41"/>
      <c r="N78" s="41"/>
      <c r="O78" s="41"/>
      <c r="P78" s="68">
        <f t="shared" si="3"/>
        <v>0</v>
      </c>
      <c r="Q78" s="68">
        <f>IFERROR(IF(F78="salaried",(P78/8)*52,P78/SUM('Current FTE Calculation'!B67:I67)),0)</f>
        <v>0</v>
      </c>
      <c r="R78" s="69">
        <f t="shared" si="6"/>
        <v>0</v>
      </c>
      <c r="S78" s="69">
        <f t="shared" si="5"/>
        <v>0</v>
      </c>
      <c r="T78" s="69">
        <f t="shared" si="2"/>
        <v>0</v>
      </c>
      <c r="U78" s="118"/>
      <c r="V78" s="114">
        <f t="shared" si="4"/>
        <v>0</v>
      </c>
    </row>
    <row r="79" spans="1:22" ht="15.75" x14ac:dyDescent="0.25">
      <c r="A79" s="52" t="s">
        <v>19</v>
      </c>
      <c r="B79" s="52"/>
      <c r="C79" s="62"/>
      <c r="D79" s="41"/>
      <c r="E79" s="41"/>
      <c r="F79" s="41"/>
      <c r="G79" s="41"/>
      <c r="H79" s="41"/>
      <c r="I79" s="41"/>
      <c r="J79" s="41"/>
      <c r="K79" s="41"/>
      <c r="L79" s="41"/>
      <c r="M79" s="41"/>
      <c r="N79" s="41"/>
      <c r="O79" s="41"/>
      <c r="P79" s="68">
        <f t="shared" si="3"/>
        <v>0</v>
      </c>
      <c r="Q79" s="68">
        <f>IFERROR(IF(F79="salaried",(P79/8)*52,P79/SUM('Current FTE Calculation'!B68:I68)),0)</f>
        <v>0</v>
      </c>
      <c r="R79" s="69">
        <f t="shared" si="6"/>
        <v>0</v>
      </c>
      <c r="S79" s="69">
        <f t="shared" si="5"/>
        <v>0</v>
      </c>
      <c r="T79" s="69">
        <f t="shared" si="2"/>
        <v>0</v>
      </c>
      <c r="U79" s="118"/>
      <c r="V79" s="114">
        <f t="shared" si="4"/>
        <v>0</v>
      </c>
    </row>
    <row r="80" spans="1:22" ht="15.75" x14ac:dyDescent="0.25">
      <c r="A80" s="52" t="s">
        <v>19</v>
      </c>
      <c r="B80" s="52"/>
      <c r="C80" s="62"/>
      <c r="D80" s="41"/>
      <c r="E80" s="41"/>
      <c r="F80" s="41"/>
      <c r="G80" s="41"/>
      <c r="H80" s="41"/>
      <c r="I80" s="41"/>
      <c r="J80" s="41"/>
      <c r="K80" s="41"/>
      <c r="L80" s="41"/>
      <c r="M80" s="41"/>
      <c r="N80" s="41"/>
      <c r="O80" s="41"/>
      <c r="P80" s="68">
        <f t="shared" si="3"/>
        <v>0</v>
      </c>
      <c r="Q80" s="68">
        <f>IFERROR(IF(F80="salaried",(P80/8)*52,P80/SUM('Current FTE Calculation'!B69:I69)),0)</f>
        <v>0</v>
      </c>
      <c r="R80" s="69">
        <f t="shared" si="6"/>
        <v>0</v>
      </c>
      <c r="S80" s="69">
        <f t="shared" si="5"/>
        <v>0</v>
      </c>
      <c r="T80" s="69">
        <f t="shared" si="2"/>
        <v>0</v>
      </c>
      <c r="U80" s="118"/>
      <c r="V80" s="114">
        <f t="shared" si="4"/>
        <v>0</v>
      </c>
    </row>
    <row r="81" spans="1:22" ht="15.75" x14ac:dyDescent="0.25">
      <c r="A81" s="52" t="s">
        <v>19</v>
      </c>
      <c r="B81" s="52"/>
      <c r="C81" s="62"/>
      <c r="D81" s="41"/>
      <c r="E81" s="41"/>
      <c r="F81" s="41"/>
      <c r="G81" s="41"/>
      <c r="H81" s="41"/>
      <c r="I81" s="41"/>
      <c r="J81" s="41"/>
      <c r="K81" s="41"/>
      <c r="L81" s="41"/>
      <c r="M81" s="41"/>
      <c r="N81" s="41"/>
      <c r="O81" s="41"/>
      <c r="P81" s="68">
        <f t="shared" si="3"/>
        <v>0</v>
      </c>
      <c r="Q81" s="68">
        <f>IFERROR(IF(F81="salaried",(P81/8)*52,P81/SUM('Current FTE Calculation'!B70:I70)),0)</f>
        <v>0</v>
      </c>
      <c r="R81" s="69">
        <f t="shared" si="6"/>
        <v>0</v>
      </c>
      <c r="S81" s="69">
        <f t="shared" si="5"/>
        <v>0</v>
      </c>
      <c r="T81" s="69">
        <f t="shared" si="2"/>
        <v>0</v>
      </c>
      <c r="U81" s="118"/>
      <c r="V81" s="114">
        <f t="shared" si="4"/>
        <v>0</v>
      </c>
    </row>
    <row r="82" spans="1:22" ht="15.75" x14ac:dyDescent="0.25">
      <c r="A82" s="52" t="s">
        <v>19</v>
      </c>
      <c r="B82" s="52"/>
      <c r="C82" s="62"/>
      <c r="D82" s="41"/>
      <c r="E82" s="41"/>
      <c r="F82" s="41"/>
      <c r="G82" s="41"/>
      <c r="H82" s="41"/>
      <c r="I82" s="41"/>
      <c r="J82" s="41"/>
      <c r="K82" s="41"/>
      <c r="L82" s="41"/>
      <c r="M82" s="41"/>
      <c r="N82" s="41"/>
      <c r="O82" s="41"/>
      <c r="P82" s="68">
        <f t="shared" si="3"/>
        <v>0</v>
      </c>
      <c r="Q82" s="68">
        <f>IFERROR(IF(F82="salaried",(P82/8)*52,P82/SUM('Current FTE Calculation'!B71:I71)),0)</f>
        <v>0</v>
      </c>
      <c r="R82" s="69">
        <f t="shared" si="6"/>
        <v>0</v>
      </c>
      <c r="S82" s="69">
        <f t="shared" si="5"/>
        <v>0</v>
      </c>
      <c r="T82" s="69">
        <f t="shared" ref="T82:T117" si="7">IFERROR(IF(G82="yes",0,(IF(S82&gt;=0.75,0,IF(F82="salaried",(((R82*0.75)-Q82)*8)/52,(((R82*0.75)-Q82)*(C82/D82)*8))))),0)</f>
        <v>0</v>
      </c>
      <c r="U82" s="118"/>
      <c r="V82" s="114">
        <f t="shared" si="4"/>
        <v>0</v>
      </c>
    </row>
    <row r="83" spans="1:22" ht="15.75" x14ac:dyDescent="0.25">
      <c r="A83" s="52" t="s">
        <v>19</v>
      </c>
      <c r="B83" s="52"/>
      <c r="C83" s="62"/>
      <c r="D83" s="41"/>
      <c r="E83" s="41"/>
      <c r="F83" s="41"/>
      <c r="G83" s="41"/>
      <c r="H83" s="41"/>
      <c r="I83" s="41"/>
      <c r="J83" s="41"/>
      <c r="K83" s="41"/>
      <c r="L83" s="41"/>
      <c r="M83" s="41"/>
      <c r="N83" s="41"/>
      <c r="O83" s="41"/>
      <c r="P83" s="68">
        <f t="shared" ref="P83:P117" si="8">IF(SUM(H83:O83)&gt;15385,15385,SUM(H83:O83))</f>
        <v>0</v>
      </c>
      <c r="Q83" s="68">
        <f>IFERROR(IF(F83="salaried",(P83/8)*52,P83/SUM('Current FTE Calculation'!B72:I72)),0)</f>
        <v>0</v>
      </c>
      <c r="R83" s="69">
        <f t="shared" si="6"/>
        <v>0</v>
      </c>
      <c r="S83" s="69">
        <f t="shared" si="5"/>
        <v>0</v>
      </c>
      <c r="T83" s="69">
        <f t="shared" si="7"/>
        <v>0</v>
      </c>
      <c r="U83" s="118"/>
      <c r="V83" s="114">
        <f t="shared" ref="V83:V117" si="9">IF(U83="Yes",T83,0)</f>
        <v>0</v>
      </c>
    </row>
    <row r="84" spans="1:22" ht="15.75" x14ac:dyDescent="0.25">
      <c r="A84" s="52" t="s">
        <v>19</v>
      </c>
      <c r="B84" s="52"/>
      <c r="C84" s="62"/>
      <c r="D84" s="41"/>
      <c r="E84" s="41"/>
      <c r="F84" s="41"/>
      <c r="G84" s="41"/>
      <c r="H84" s="41"/>
      <c r="I84" s="41"/>
      <c r="J84" s="41"/>
      <c r="K84" s="41"/>
      <c r="L84" s="41"/>
      <c r="M84" s="41"/>
      <c r="N84" s="41"/>
      <c r="O84" s="41"/>
      <c r="P84" s="68">
        <f t="shared" si="8"/>
        <v>0</v>
      </c>
      <c r="Q84" s="68">
        <f>IFERROR(IF(F84="salaried",(P84/8)*52,P84/SUM('Current FTE Calculation'!B73:I73)),0)</f>
        <v>0</v>
      </c>
      <c r="R84" s="69">
        <f t="shared" ref="R84:R117" si="10">IFERROR(IF(F84="salaried",(E84/D84)*52,E84/C84),0)</f>
        <v>0</v>
      </c>
      <c r="S84" s="69">
        <f t="shared" ref="S84:S117" si="11">IFERROR(+Q84/R84,0)</f>
        <v>0</v>
      </c>
      <c r="T84" s="69">
        <f t="shared" si="7"/>
        <v>0</v>
      </c>
      <c r="U84" s="118"/>
      <c r="V84" s="114">
        <f t="shared" si="9"/>
        <v>0</v>
      </c>
    </row>
    <row r="85" spans="1:22" ht="15.75" x14ac:dyDescent="0.25">
      <c r="A85" s="52" t="s">
        <v>19</v>
      </c>
      <c r="B85" s="52"/>
      <c r="C85" s="62"/>
      <c r="D85" s="41"/>
      <c r="E85" s="41"/>
      <c r="F85" s="41"/>
      <c r="G85" s="41"/>
      <c r="H85" s="41"/>
      <c r="I85" s="41"/>
      <c r="J85" s="41"/>
      <c r="K85" s="41"/>
      <c r="L85" s="41"/>
      <c r="M85" s="41"/>
      <c r="N85" s="41"/>
      <c r="O85" s="41"/>
      <c r="P85" s="68">
        <f t="shared" si="8"/>
        <v>0</v>
      </c>
      <c r="Q85" s="68">
        <f>IFERROR(IF(F85="salaried",(P85/8)*52,P85/SUM('Current FTE Calculation'!B74:I74)),0)</f>
        <v>0</v>
      </c>
      <c r="R85" s="69">
        <f t="shared" si="10"/>
        <v>0</v>
      </c>
      <c r="S85" s="69">
        <f t="shared" si="11"/>
        <v>0</v>
      </c>
      <c r="T85" s="69">
        <f t="shared" si="7"/>
        <v>0</v>
      </c>
      <c r="U85" s="118"/>
      <c r="V85" s="114">
        <f t="shared" si="9"/>
        <v>0</v>
      </c>
    </row>
    <row r="86" spans="1:22" ht="15.75" x14ac:dyDescent="0.25">
      <c r="A86" s="52" t="s">
        <v>19</v>
      </c>
      <c r="B86" s="52"/>
      <c r="C86" s="62"/>
      <c r="D86" s="41"/>
      <c r="E86" s="41"/>
      <c r="F86" s="41"/>
      <c r="G86" s="41"/>
      <c r="H86" s="41"/>
      <c r="I86" s="41"/>
      <c r="J86" s="41"/>
      <c r="K86" s="41"/>
      <c r="L86" s="41"/>
      <c r="M86" s="41"/>
      <c r="N86" s="41"/>
      <c r="O86" s="41"/>
      <c r="P86" s="68">
        <f t="shared" si="8"/>
        <v>0</v>
      </c>
      <c r="Q86" s="68">
        <f>IFERROR(IF(F86="salaried",(P86/8)*52,P86/SUM('Current FTE Calculation'!B75:I75)),0)</f>
        <v>0</v>
      </c>
      <c r="R86" s="69">
        <f t="shared" si="10"/>
        <v>0</v>
      </c>
      <c r="S86" s="69">
        <f t="shared" si="11"/>
        <v>0</v>
      </c>
      <c r="T86" s="69">
        <f t="shared" si="7"/>
        <v>0</v>
      </c>
      <c r="U86" s="118"/>
      <c r="V86" s="114">
        <f t="shared" si="9"/>
        <v>0</v>
      </c>
    </row>
    <row r="87" spans="1:22" ht="15.75" x14ac:dyDescent="0.25">
      <c r="A87" s="52" t="s">
        <v>19</v>
      </c>
      <c r="B87" s="52"/>
      <c r="C87" s="62"/>
      <c r="D87" s="41"/>
      <c r="E87" s="41"/>
      <c r="F87" s="41"/>
      <c r="G87" s="41"/>
      <c r="H87" s="41"/>
      <c r="I87" s="41"/>
      <c r="J87" s="41"/>
      <c r="K87" s="41"/>
      <c r="L87" s="41"/>
      <c r="M87" s="41"/>
      <c r="N87" s="41"/>
      <c r="O87" s="41"/>
      <c r="P87" s="68">
        <f t="shared" si="8"/>
        <v>0</v>
      </c>
      <c r="Q87" s="68">
        <f>IFERROR(IF(F87="salaried",(P87/8)*52,P87/SUM('Current FTE Calculation'!B76:I76)),0)</f>
        <v>0</v>
      </c>
      <c r="R87" s="69">
        <f t="shared" si="10"/>
        <v>0</v>
      </c>
      <c r="S87" s="69">
        <f t="shared" si="11"/>
        <v>0</v>
      </c>
      <c r="T87" s="69">
        <f t="shared" si="7"/>
        <v>0</v>
      </c>
      <c r="U87" s="118"/>
      <c r="V87" s="114">
        <f t="shared" si="9"/>
        <v>0</v>
      </c>
    </row>
    <row r="88" spans="1:22" ht="15.75" x14ac:dyDescent="0.25">
      <c r="A88" s="52" t="s">
        <v>19</v>
      </c>
      <c r="B88" s="52"/>
      <c r="C88" s="62"/>
      <c r="D88" s="41"/>
      <c r="E88" s="41"/>
      <c r="F88" s="41"/>
      <c r="G88" s="41"/>
      <c r="H88" s="41"/>
      <c r="I88" s="41"/>
      <c r="J88" s="41"/>
      <c r="K88" s="41"/>
      <c r="L88" s="41"/>
      <c r="M88" s="41"/>
      <c r="N88" s="41"/>
      <c r="O88" s="41"/>
      <c r="P88" s="68">
        <f t="shared" si="8"/>
        <v>0</v>
      </c>
      <c r="Q88" s="68">
        <f>IFERROR(IF(F88="salaried",(P88/8)*52,P88/SUM('Current FTE Calculation'!B77:I77)),0)</f>
        <v>0</v>
      </c>
      <c r="R88" s="69">
        <f t="shared" si="10"/>
        <v>0</v>
      </c>
      <c r="S88" s="69">
        <f t="shared" si="11"/>
        <v>0</v>
      </c>
      <c r="T88" s="69">
        <f t="shared" si="7"/>
        <v>0</v>
      </c>
      <c r="U88" s="118"/>
      <c r="V88" s="114">
        <f t="shared" si="9"/>
        <v>0</v>
      </c>
    </row>
    <row r="89" spans="1:22" ht="15.75" x14ac:dyDescent="0.25">
      <c r="A89" s="52" t="s">
        <v>19</v>
      </c>
      <c r="B89" s="52"/>
      <c r="C89" s="62"/>
      <c r="D89" s="41"/>
      <c r="E89" s="41"/>
      <c r="F89" s="41"/>
      <c r="G89" s="41"/>
      <c r="H89" s="41"/>
      <c r="I89" s="41"/>
      <c r="J89" s="41"/>
      <c r="K89" s="41"/>
      <c r="L89" s="41"/>
      <c r="M89" s="41"/>
      <c r="N89" s="41"/>
      <c r="O89" s="41"/>
      <c r="P89" s="68">
        <f t="shared" si="8"/>
        <v>0</v>
      </c>
      <c r="Q89" s="68">
        <f>IFERROR(IF(F89="salaried",(P89/8)*52,P89/SUM('Current FTE Calculation'!B78:I78)),0)</f>
        <v>0</v>
      </c>
      <c r="R89" s="69">
        <f t="shared" si="10"/>
        <v>0</v>
      </c>
      <c r="S89" s="69">
        <f t="shared" si="11"/>
        <v>0</v>
      </c>
      <c r="T89" s="69">
        <f t="shared" si="7"/>
        <v>0</v>
      </c>
      <c r="U89" s="118"/>
      <c r="V89" s="114">
        <f t="shared" si="9"/>
        <v>0</v>
      </c>
    </row>
    <row r="90" spans="1:22" ht="15.75" x14ac:dyDescent="0.25">
      <c r="A90" s="52" t="s">
        <v>19</v>
      </c>
      <c r="B90" s="52"/>
      <c r="C90" s="62"/>
      <c r="D90" s="41"/>
      <c r="E90" s="41"/>
      <c r="F90" s="41"/>
      <c r="G90" s="41"/>
      <c r="H90" s="41"/>
      <c r="I90" s="41"/>
      <c r="J90" s="41"/>
      <c r="K90" s="41"/>
      <c r="L90" s="41"/>
      <c r="M90" s="41"/>
      <c r="N90" s="41"/>
      <c r="O90" s="41"/>
      <c r="P90" s="68">
        <f t="shared" si="8"/>
        <v>0</v>
      </c>
      <c r="Q90" s="68">
        <f>IFERROR(IF(F90="salaried",(P90/8)*52,P90/SUM('Current FTE Calculation'!B79:I79)),0)</f>
        <v>0</v>
      </c>
      <c r="R90" s="69">
        <f t="shared" si="10"/>
        <v>0</v>
      </c>
      <c r="S90" s="69">
        <f t="shared" si="11"/>
        <v>0</v>
      </c>
      <c r="T90" s="69">
        <f t="shared" si="7"/>
        <v>0</v>
      </c>
      <c r="U90" s="118"/>
      <c r="V90" s="114">
        <f t="shared" si="9"/>
        <v>0</v>
      </c>
    </row>
    <row r="91" spans="1:22" ht="15.75" x14ac:dyDescent="0.25">
      <c r="A91" s="52" t="s">
        <v>19</v>
      </c>
      <c r="B91" s="52"/>
      <c r="C91" s="62"/>
      <c r="D91" s="41"/>
      <c r="E91" s="41"/>
      <c r="F91" s="41"/>
      <c r="G91" s="41"/>
      <c r="H91" s="41"/>
      <c r="I91" s="41"/>
      <c r="J91" s="41"/>
      <c r="K91" s="41"/>
      <c r="L91" s="41"/>
      <c r="M91" s="41"/>
      <c r="N91" s="41"/>
      <c r="O91" s="41"/>
      <c r="P91" s="68">
        <f t="shared" si="8"/>
        <v>0</v>
      </c>
      <c r="Q91" s="68">
        <f>IFERROR(IF(F91="salaried",(P91/8)*52,P91/SUM('Current FTE Calculation'!B80:I80)),0)</f>
        <v>0</v>
      </c>
      <c r="R91" s="69">
        <f t="shared" si="10"/>
        <v>0</v>
      </c>
      <c r="S91" s="69">
        <f t="shared" si="11"/>
        <v>0</v>
      </c>
      <c r="T91" s="69">
        <f t="shared" si="7"/>
        <v>0</v>
      </c>
      <c r="U91" s="118"/>
      <c r="V91" s="114">
        <f t="shared" si="9"/>
        <v>0</v>
      </c>
    </row>
    <row r="92" spans="1:22" ht="15.75" x14ac:dyDescent="0.25">
      <c r="A92" s="52" t="s">
        <v>19</v>
      </c>
      <c r="B92" s="52"/>
      <c r="C92" s="62"/>
      <c r="D92" s="41"/>
      <c r="E92" s="41"/>
      <c r="F92" s="41"/>
      <c r="G92" s="41"/>
      <c r="H92" s="41"/>
      <c r="I92" s="41"/>
      <c r="J92" s="41"/>
      <c r="K92" s="41"/>
      <c r="L92" s="41"/>
      <c r="M92" s="41"/>
      <c r="N92" s="41"/>
      <c r="O92" s="41"/>
      <c r="P92" s="68">
        <f t="shared" si="8"/>
        <v>0</v>
      </c>
      <c r="Q92" s="68">
        <f>IFERROR(IF(F92="salaried",(P92/8)*52,P92/SUM('Current FTE Calculation'!B81:I81)),0)</f>
        <v>0</v>
      </c>
      <c r="R92" s="69">
        <f t="shared" si="10"/>
        <v>0</v>
      </c>
      <c r="S92" s="69">
        <f t="shared" si="11"/>
        <v>0</v>
      </c>
      <c r="T92" s="69">
        <f t="shared" si="7"/>
        <v>0</v>
      </c>
      <c r="U92" s="118"/>
      <c r="V92" s="114">
        <f t="shared" si="9"/>
        <v>0</v>
      </c>
    </row>
    <row r="93" spans="1:22" ht="15.75" x14ac:dyDescent="0.25">
      <c r="A93" s="52" t="s">
        <v>19</v>
      </c>
      <c r="B93" s="52"/>
      <c r="C93" s="62"/>
      <c r="D93" s="41"/>
      <c r="E93" s="41"/>
      <c r="F93" s="41"/>
      <c r="G93" s="41"/>
      <c r="H93" s="41"/>
      <c r="I93" s="41"/>
      <c r="J93" s="41"/>
      <c r="K93" s="41"/>
      <c r="L93" s="41"/>
      <c r="M93" s="41"/>
      <c r="N93" s="41"/>
      <c r="O93" s="41"/>
      <c r="P93" s="68">
        <f t="shared" si="8"/>
        <v>0</v>
      </c>
      <c r="Q93" s="68">
        <f>IFERROR(IF(F93="salaried",(P93/8)*52,P93/SUM('Current FTE Calculation'!B82:I82)),0)</f>
        <v>0</v>
      </c>
      <c r="R93" s="69">
        <f t="shared" si="10"/>
        <v>0</v>
      </c>
      <c r="S93" s="69">
        <f t="shared" si="11"/>
        <v>0</v>
      </c>
      <c r="T93" s="69">
        <f t="shared" si="7"/>
        <v>0</v>
      </c>
      <c r="U93" s="118"/>
      <c r="V93" s="114">
        <f t="shared" si="9"/>
        <v>0</v>
      </c>
    </row>
    <row r="94" spans="1:22" ht="15.75" x14ac:dyDescent="0.25">
      <c r="A94" s="52" t="s">
        <v>19</v>
      </c>
      <c r="B94" s="52"/>
      <c r="C94" s="62"/>
      <c r="D94" s="41"/>
      <c r="E94" s="41"/>
      <c r="F94" s="41"/>
      <c r="G94" s="41"/>
      <c r="H94" s="41"/>
      <c r="I94" s="41"/>
      <c r="J94" s="41"/>
      <c r="K94" s="41"/>
      <c r="L94" s="41"/>
      <c r="M94" s="41"/>
      <c r="N94" s="41"/>
      <c r="O94" s="41"/>
      <c r="P94" s="68">
        <f t="shared" si="8"/>
        <v>0</v>
      </c>
      <c r="Q94" s="68">
        <f>IFERROR(IF(F94="salaried",(P94/8)*52,P94/SUM('Current FTE Calculation'!B83:I83)),0)</f>
        <v>0</v>
      </c>
      <c r="R94" s="69">
        <f t="shared" si="10"/>
        <v>0</v>
      </c>
      <c r="S94" s="69">
        <f t="shared" si="11"/>
        <v>0</v>
      </c>
      <c r="T94" s="69">
        <f t="shared" si="7"/>
        <v>0</v>
      </c>
      <c r="U94" s="118"/>
      <c r="V94" s="114">
        <f t="shared" si="9"/>
        <v>0</v>
      </c>
    </row>
    <row r="95" spans="1:22" ht="15.75" x14ac:dyDescent="0.25">
      <c r="A95" s="52" t="s">
        <v>19</v>
      </c>
      <c r="B95" s="52"/>
      <c r="C95" s="62"/>
      <c r="D95" s="41"/>
      <c r="E95" s="41"/>
      <c r="F95" s="41"/>
      <c r="G95" s="41"/>
      <c r="H95" s="41"/>
      <c r="I95" s="41"/>
      <c r="J95" s="41"/>
      <c r="K95" s="41"/>
      <c r="L95" s="41"/>
      <c r="M95" s="41"/>
      <c r="N95" s="41"/>
      <c r="O95" s="41"/>
      <c r="P95" s="68">
        <f t="shared" si="8"/>
        <v>0</v>
      </c>
      <c r="Q95" s="68">
        <f>IFERROR(IF(F95="salaried",(P95/8)*52,P95/SUM('Current FTE Calculation'!B84:I84)),0)</f>
        <v>0</v>
      </c>
      <c r="R95" s="69">
        <f t="shared" si="10"/>
        <v>0</v>
      </c>
      <c r="S95" s="69">
        <f t="shared" si="11"/>
        <v>0</v>
      </c>
      <c r="T95" s="69">
        <f t="shared" si="7"/>
        <v>0</v>
      </c>
      <c r="U95" s="118"/>
      <c r="V95" s="114">
        <f t="shared" si="9"/>
        <v>0</v>
      </c>
    </row>
    <row r="96" spans="1:22" ht="15.75" x14ac:dyDescent="0.25">
      <c r="A96" s="52" t="s">
        <v>19</v>
      </c>
      <c r="B96" s="52"/>
      <c r="C96" s="62"/>
      <c r="D96" s="41"/>
      <c r="E96" s="41"/>
      <c r="F96" s="41"/>
      <c r="G96" s="41"/>
      <c r="H96" s="41"/>
      <c r="I96" s="41"/>
      <c r="J96" s="41"/>
      <c r="K96" s="41"/>
      <c r="L96" s="41"/>
      <c r="M96" s="41"/>
      <c r="N96" s="41"/>
      <c r="O96" s="41"/>
      <c r="P96" s="68">
        <f t="shared" si="8"/>
        <v>0</v>
      </c>
      <c r="Q96" s="68">
        <f>IFERROR(IF(F96="salaried",(P96/8)*52,P96/SUM('Current FTE Calculation'!B85:I85)),0)</f>
        <v>0</v>
      </c>
      <c r="R96" s="69">
        <f t="shared" si="10"/>
        <v>0</v>
      </c>
      <c r="S96" s="69">
        <f t="shared" si="11"/>
        <v>0</v>
      </c>
      <c r="T96" s="69">
        <f t="shared" si="7"/>
        <v>0</v>
      </c>
      <c r="U96" s="118"/>
      <c r="V96" s="114">
        <f t="shared" si="9"/>
        <v>0</v>
      </c>
    </row>
    <row r="97" spans="1:22" ht="15.75" x14ac:dyDescent="0.25">
      <c r="A97" s="52" t="s">
        <v>19</v>
      </c>
      <c r="B97" s="52"/>
      <c r="C97" s="62"/>
      <c r="D97" s="41"/>
      <c r="E97" s="41"/>
      <c r="F97" s="41"/>
      <c r="G97" s="41"/>
      <c r="H97" s="41"/>
      <c r="I97" s="41"/>
      <c r="J97" s="41"/>
      <c r="K97" s="41"/>
      <c r="L97" s="41"/>
      <c r="M97" s="41"/>
      <c r="N97" s="41"/>
      <c r="O97" s="41"/>
      <c r="P97" s="68">
        <f t="shared" si="8"/>
        <v>0</v>
      </c>
      <c r="Q97" s="68">
        <f>IFERROR(IF(F97="salaried",(P97/8)*52,P97/SUM('Current FTE Calculation'!B86:I86)),0)</f>
        <v>0</v>
      </c>
      <c r="R97" s="69">
        <f t="shared" si="10"/>
        <v>0</v>
      </c>
      <c r="S97" s="69">
        <f t="shared" si="11"/>
        <v>0</v>
      </c>
      <c r="T97" s="69">
        <f t="shared" si="7"/>
        <v>0</v>
      </c>
      <c r="U97" s="118"/>
      <c r="V97" s="114">
        <f t="shared" si="9"/>
        <v>0</v>
      </c>
    </row>
    <row r="98" spans="1:22" ht="15.75" x14ac:dyDescent="0.25">
      <c r="A98" s="52" t="s">
        <v>19</v>
      </c>
      <c r="B98" s="52"/>
      <c r="C98" s="62"/>
      <c r="D98" s="41"/>
      <c r="E98" s="41"/>
      <c r="F98" s="41"/>
      <c r="G98" s="41"/>
      <c r="H98" s="41"/>
      <c r="I98" s="41"/>
      <c r="J98" s="41"/>
      <c r="K98" s="41"/>
      <c r="L98" s="41"/>
      <c r="M98" s="41"/>
      <c r="N98" s="41"/>
      <c r="O98" s="41"/>
      <c r="P98" s="68">
        <f t="shared" si="8"/>
        <v>0</v>
      </c>
      <c r="Q98" s="68">
        <f>IFERROR(IF(F98="salaried",(P98/8)*52,P98/SUM('Current FTE Calculation'!B87:I87)),0)</f>
        <v>0</v>
      </c>
      <c r="R98" s="69">
        <f t="shared" si="10"/>
        <v>0</v>
      </c>
      <c r="S98" s="69">
        <f t="shared" si="11"/>
        <v>0</v>
      </c>
      <c r="T98" s="69">
        <f t="shared" si="7"/>
        <v>0</v>
      </c>
      <c r="U98" s="118"/>
      <c r="V98" s="114">
        <f t="shared" si="9"/>
        <v>0</v>
      </c>
    </row>
    <row r="99" spans="1:22" ht="15.75" x14ac:dyDescent="0.25">
      <c r="A99" s="52" t="s">
        <v>19</v>
      </c>
      <c r="B99" s="52"/>
      <c r="C99" s="62"/>
      <c r="D99" s="41"/>
      <c r="E99" s="41"/>
      <c r="F99" s="41"/>
      <c r="G99" s="41"/>
      <c r="H99" s="41"/>
      <c r="I99" s="41"/>
      <c r="J99" s="41"/>
      <c r="K99" s="41"/>
      <c r="L99" s="41"/>
      <c r="M99" s="41"/>
      <c r="N99" s="41"/>
      <c r="O99" s="41"/>
      <c r="P99" s="68">
        <f t="shared" si="8"/>
        <v>0</v>
      </c>
      <c r="Q99" s="68">
        <f>IFERROR(IF(F99="salaried",(P99/8)*52,P99/SUM('Current FTE Calculation'!B88:I88)),0)</f>
        <v>0</v>
      </c>
      <c r="R99" s="69">
        <f t="shared" si="10"/>
        <v>0</v>
      </c>
      <c r="S99" s="69">
        <f t="shared" si="11"/>
        <v>0</v>
      </c>
      <c r="T99" s="69">
        <f t="shared" si="7"/>
        <v>0</v>
      </c>
      <c r="U99" s="118"/>
      <c r="V99" s="114">
        <f t="shared" si="9"/>
        <v>0</v>
      </c>
    </row>
    <row r="100" spans="1:22" ht="15.75" x14ac:dyDescent="0.25">
      <c r="A100" s="52" t="s">
        <v>19</v>
      </c>
      <c r="B100" s="52"/>
      <c r="C100" s="62"/>
      <c r="D100" s="41"/>
      <c r="E100" s="41"/>
      <c r="F100" s="41"/>
      <c r="G100" s="41"/>
      <c r="H100" s="41"/>
      <c r="I100" s="41"/>
      <c r="J100" s="41"/>
      <c r="K100" s="41"/>
      <c r="L100" s="41"/>
      <c r="M100" s="41"/>
      <c r="N100" s="41"/>
      <c r="O100" s="41"/>
      <c r="P100" s="68">
        <f t="shared" si="8"/>
        <v>0</v>
      </c>
      <c r="Q100" s="68">
        <f>IFERROR(IF(F100="salaried",(P100/8)*52,P100/SUM('Current FTE Calculation'!B89:I89)),0)</f>
        <v>0</v>
      </c>
      <c r="R100" s="69">
        <f t="shared" si="10"/>
        <v>0</v>
      </c>
      <c r="S100" s="69">
        <f t="shared" si="11"/>
        <v>0</v>
      </c>
      <c r="T100" s="69">
        <f t="shared" si="7"/>
        <v>0</v>
      </c>
      <c r="U100" s="118"/>
      <c r="V100" s="114">
        <f t="shared" si="9"/>
        <v>0</v>
      </c>
    </row>
    <row r="101" spans="1:22" ht="15.75" x14ac:dyDescent="0.25">
      <c r="A101" s="52" t="s">
        <v>19</v>
      </c>
      <c r="B101" s="52"/>
      <c r="C101" s="62"/>
      <c r="D101" s="41"/>
      <c r="E101" s="41"/>
      <c r="F101" s="41"/>
      <c r="G101" s="41"/>
      <c r="H101" s="41"/>
      <c r="I101" s="41"/>
      <c r="J101" s="41"/>
      <c r="K101" s="41"/>
      <c r="L101" s="41"/>
      <c r="M101" s="41"/>
      <c r="N101" s="41"/>
      <c r="O101" s="41"/>
      <c r="P101" s="68">
        <f t="shared" si="8"/>
        <v>0</v>
      </c>
      <c r="Q101" s="68">
        <f>IFERROR(IF(F101="salaried",(P101/8)*52,P101/SUM('Current FTE Calculation'!B90:I90)),0)</f>
        <v>0</v>
      </c>
      <c r="R101" s="69">
        <f t="shared" si="10"/>
        <v>0</v>
      </c>
      <c r="S101" s="69">
        <f t="shared" si="11"/>
        <v>0</v>
      </c>
      <c r="T101" s="69">
        <f t="shared" si="7"/>
        <v>0</v>
      </c>
      <c r="U101" s="118"/>
      <c r="V101" s="114">
        <f t="shared" si="9"/>
        <v>0</v>
      </c>
    </row>
    <row r="102" spans="1:22" ht="15.75" x14ac:dyDescent="0.25">
      <c r="A102" s="52" t="s">
        <v>19</v>
      </c>
      <c r="B102" s="52"/>
      <c r="C102" s="62"/>
      <c r="D102" s="41"/>
      <c r="E102" s="41"/>
      <c r="F102" s="41"/>
      <c r="G102" s="41"/>
      <c r="H102" s="41"/>
      <c r="I102" s="41"/>
      <c r="J102" s="41"/>
      <c r="K102" s="41"/>
      <c r="L102" s="41"/>
      <c r="M102" s="41"/>
      <c r="N102" s="41"/>
      <c r="O102" s="41"/>
      <c r="P102" s="68">
        <f t="shared" si="8"/>
        <v>0</v>
      </c>
      <c r="Q102" s="68">
        <f>IFERROR(IF(F102="salaried",(P102/8)*52,P102/SUM('Current FTE Calculation'!B91:I91)),0)</f>
        <v>0</v>
      </c>
      <c r="R102" s="69">
        <f t="shared" si="10"/>
        <v>0</v>
      </c>
      <c r="S102" s="69">
        <f t="shared" si="11"/>
        <v>0</v>
      </c>
      <c r="T102" s="69">
        <f t="shared" si="7"/>
        <v>0</v>
      </c>
      <c r="U102" s="118"/>
      <c r="V102" s="114">
        <f t="shared" si="9"/>
        <v>0</v>
      </c>
    </row>
    <row r="103" spans="1:22" ht="15.75" x14ac:dyDescent="0.25">
      <c r="A103" s="52" t="s">
        <v>19</v>
      </c>
      <c r="B103" s="52"/>
      <c r="C103" s="62"/>
      <c r="D103" s="41"/>
      <c r="E103" s="41"/>
      <c r="F103" s="41"/>
      <c r="G103" s="41"/>
      <c r="H103" s="41"/>
      <c r="I103" s="41"/>
      <c r="J103" s="41"/>
      <c r="K103" s="41"/>
      <c r="L103" s="41"/>
      <c r="M103" s="41"/>
      <c r="N103" s="41"/>
      <c r="O103" s="41"/>
      <c r="P103" s="68">
        <f t="shared" si="8"/>
        <v>0</v>
      </c>
      <c r="Q103" s="68">
        <f>IFERROR(IF(F103="salaried",(P103/8)*52,P103/SUM('Current FTE Calculation'!B92:I92)),0)</f>
        <v>0</v>
      </c>
      <c r="R103" s="69">
        <f t="shared" si="10"/>
        <v>0</v>
      </c>
      <c r="S103" s="69">
        <f t="shared" si="11"/>
        <v>0</v>
      </c>
      <c r="T103" s="69">
        <f t="shared" si="7"/>
        <v>0</v>
      </c>
      <c r="U103" s="118"/>
      <c r="V103" s="114">
        <f t="shared" si="9"/>
        <v>0</v>
      </c>
    </row>
    <row r="104" spans="1:22" ht="15.75" x14ac:dyDescent="0.25">
      <c r="A104" s="52" t="s">
        <v>19</v>
      </c>
      <c r="B104" s="52"/>
      <c r="C104" s="62"/>
      <c r="D104" s="41"/>
      <c r="E104" s="41"/>
      <c r="F104" s="41"/>
      <c r="G104" s="41"/>
      <c r="H104" s="41"/>
      <c r="I104" s="41"/>
      <c r="J104" s="41"/>
      <c r="K104" s="41"/>
      <c r="L104" s="41"/>
      <c r="M104" s="41"/>
      <c r="N104" s="41"/>
      <c r="O104" s="41"/>
      <c r="P104" s="68">
        <f t="shared" si="8"/>
        <v>0</v>
      </c>
      <c r="Q104" s="68">
        <f>IFERROR(IF(F104="salaried",(P104/8)*52,P104/SUM('Current FTE Calculation'!B93:I93)),0)</f>
        <v>0</v>
      </c>
      <c r="R104" s="69">
        <f t="shared" si="10"/>
        <v>0</v>
      </c>
      <c r="S104" s="69">
        <f t="shared" si="11"/>
        <v>0</v>
      </c>
      <c r="T104" s="69">
        <f t="shared" si="7"/>
        <v>0</v>
      </c>
      <c r="U104" s="118"/>
      <c r="V104" s="114">
        <f t="shared" si="9"/>
        <v>0</v>
      </c>
    </row>
    <row r="105" spans="1:22" ht="15.75" x14ac:dyDescent="0.25">
      <c r="A105" s="52" t="s">
        <v>19</v>
      </c>
      <c r="B105" s="52"/>
      <c r="C105" s="62"/>
      <c r="D105" s="41"/>
      <c r="E105" s="41"/>
      <c r="F105" s="41"/>
      <c r="G105" s="41"/>
      <c r="H105" s="41"/>
      <c r="I105" s="41"/>
      <c r="J105" s="41"/>
      <c r="K105" s="41"/>
      <c r="L105" s="41"/>
      <c r="M105" s="41"/>
      <c r="N105" s="41"/>
      <c r="O105" s="41"/>
      <c r="P105" s="68">
        <f t="shared" si="8"/>
        <v>0</v>
      </c>
      <c r="Q105" s="68">
        <f>IFERROR(IF(F105="salaried",(P105/8)*52,P105/SUM('Current FTE Calculation'!B94:I94)),0)</f>
        <v>0</v>
      </c>
      <c r="R105" s="69">
        <f t="shared" si="10"/>
        <v>0</v>
      </c>
      <c r="S105" s="69">
        <f t="shared" si="11"/>
        <v>0</v>
      </c>
      <c r="T105" s="69">
        <f t="shared" si="7"/>
        <v>0</v>
      </c>
      <c r="U105" s="118"/>
      <c r="V105" s="114">
        <f t="shared" si="9"/>
        <v>0</v>
      </c>
    </row>
    <row r="106" spans="1:22" ht="15.75" x14ac:dyDescent="0.25">
      <c r="A106" s="52" t="s">
        <v>19</v>
      </c>
      <c r="B106" s="52"/>
      <c r="C106" s="62"/>
      <c r="D106" s="41"/>
      <c r="E106" s="41"/>
      <c r="F106" s="41"/>
      <c r="G106" s="41"/>
      <c r="H106" s="41"/>
      <c r="I106" s="41"/>
      <c r="J106" s="41"/>
      <c r="K106" s="41"/>
      <c r="L106" s="41"/>
      <c r="M106" s="41"/>
      <c r="N106" s="41"/>
      <c r="O106" s="41"/>
      <c r="P106" s="68">
        <f t="shared" si="8"/>
        <v>0</v>
      </c>
      <c r="Q106" s="68">
        <f>IFERROR(IF(F106="salaried",(P106/8)*52,P106/SUM('Current FTE Calculation'!B95:I95)),0)</f>
        <v>0</v>
      </c>
      <c r="R106" s="69">
        <f t="shared" si="10"/>
        <v>0</v>
      </c>
      <c r="S106" s="69">
        <f t="shared" si="11"/>
        <v>0</v>
      </c>
      <c r="T106" s="69">
        <f t="shared" si="7"/>
        <v>0</v>
      </c>
      <c r="U106" s="118"/>
      <c r="V106" s="114">
        <f t="shared" si="9"/>
        <v>0</v>
      </c>
    </row>
    <row r="107" spans="1:22" ht="15.75" x14ac:dyDescent="0.25">
      <c r="A107" s="52" t="s">
        <v>19</v>
      </c>
      <c r="B107" s="52"/>
      <c r="C107" s="62"/>
      <c r="D107" s="41"/>
      <c r="E107" s="41"/>
      <c r="F107" s="41"/>
      <c r="G107" s="41"/>
      <c r="H107" s="41"/>
      <c r="I107" s="41"/>
      <c r="J107" s="41"/>
      <c r="K107" s="41"/>
      <c r="L107" s="41"/>
      <c r="M107" s="41"/>
      <c r="N107" s="41"/>
      <c r="O107" s="41"/>
      <c r="P107" s="68">
        <f t="shared" si="8"/>
        <v>0</v>
      </c>
      <c r="Q107" s="68">
        <f>IFERROR(IF(F107="salaried",(P107/8)*52,P107/SUM('Current FTE Calculation'!B96:I96)),0)</f>
        <v>0</v>
      </c>
      <c r="R107" s="69">
        <f t="shared" si="10"/>
        <v>0</v>
      </c>
      <c r="S107" s="69">
        <f t="shared" si="11"/>
        <v>0</v>
      </c>
      <c r="T107" s="69">
        <f t="shared" si="7"/>
        <v>0</v>
      </c>
      <c r="U107" s="118"/>
      <c r="V107" s="114">
        <f t="shared" si="9"/>
        <v>0</v>
      </c>
    </row>
    <row r="108" spans="1:22" ht="15.75" x14ac:dyDescent="0.25">
      <c r="A108" s="52" t="s">
        <v>19</v>
      </c>
      <c r="B108" s="52"/>
      <c r="C108" s="62"/>
      <c r="D108" s="41"/>
      <c r="E108" s="41"/>
      <c r="F108" s="41"/>
      <c r="G108" s="41"/>
      <c r="H108" s="41"/>
      <c r="I108" s="41"/>
      <c r="J108" s="41"/>
      <c r="K108" s="41"/>
      <c r="L108" s="41"/>
      <c r="M108" s="41"/>
      <c r="N108" s="41"/>
      <c r="O108" s="41"/>
      <c r="P108" s="68">
        <f t="shared" si="8"/>
        <v>0</v>
      </c>
      <c r="Q108" s="68">
        <f>IFERROR(IF(F108="salaried",(P108/8)*52,P108/SUM('Current FTE Calculation'!B97:I97)),0)</f>
        <v>0</v>
      </c>
      <c r="R108" s="69">
        <f t="shared" si="10"/>
        <v>0</v>
      </c>
      <c r="S108" s="69">
        <f t="shared" si="11"/>
        <v>0</v>
      </c>
      <c r="T108" s="69">
        <f t="shared" si="7"/>
        <v>0</v>
      </c>
      <c r="U108" s="118"/>
      <c r="V108" s="114">
        <f t="shared" si="9"/>
        <v>0</v>
      </c>
    </row>
    <row r="109" spans="1:22" ht="15.75" x14ac:dyDescent="0.25">
      <c r="A109" s="52" t="s">
        <v>19</v>
      </c>
      <c r="B109" s="52"/>
      <c r="C109" s="62"/>
      <c r="D109" s="41"/>
      <c r="E109" s="41"/>
      <c r="F109" s="41"/>
      <c r="G109" s="41"/>
      <c r="H109" s="41"/>
      <c r="I109" s="41"/>
      <c r="J109" s="41"/>
      <c r="K109" s="41"/>
      <c r="L109" s="41"/>
      <c r="M109" s="41"/>
      <c r="N109" s="41"/>
      <c r="O109" s="41"/>
      <c r="P109" s="68">
        <f t="shared" si="8"/>
        <v>0</v>
      </c>
      <c r="Q109" s="68">
        <f>IFERROR(IF(F109="salaried",(P109/8)*52,P109/SUM('Current FTE Calculation'!B98:I98)),0)</f>
        <v>0</v>
      </c>
      <c r="R109" s="69">
        <f t="shared" si="10"/>
        <v>0</v>
      </c>
      <c r="S109" s="69">
        <f t="shared" si="11"/>
        <v>0</v>
      </c>
      <c r="T109" s="69">
        <f t="shared" si="7"/>
        <v>0</v>
      </c>
      <c r="U109" s="118"/>
      <c r="V109" s="114">
        <f t="shared" si="9"/>
        <v>0</v>
      </c>
    </row>
    <row r="110" spans="1:22" ht="15.75" x14ac:dyDescent="0.25">
      <c r="A110" s="52" t="s">
        <v>19</v>
      </c>
      <c r="B110" s="52"/>
      <c r="C110" s="62"/>
      <c r="D110" s="41"/>
      <c r="E110" s="41"/>
      <c r="F110" s="41"/>
      <c r="G110" s="41"/>
      <c r="H110" s="41"/>
      <c r="I110" s="41"/>
      <c r="J110" s="41"/>
      <c r="K110" s="41"/>
      <c r="L110" s="41"/>
      <c r="M110" s="41"/>
      <c r="N110" s="41"/>
      <c r="O110" s="41"/>
      <c r="P110" s="68">
        <f t="shared" si="8"/>
        <v>0</v>
      </c>
      <c r="Q110" s="68">
        <f>IFERROR(IF(F110="salaried",(P110/8)*52,P110/SUM('Current FTE Calculation'!B99:I99)),0)</f>
        <v>0</v>
      </c>
      <c r="R110" s="69">
        <f t="shared" si="10"/>
        <v>0</v>
      </c>
      <c r="S110" s="69">
        <f t="shared" si="11"/>
        <v>0</v>
      </c>
      <c r="T110" s="69">
        <f t="shared" si="7"/>
        <v>0</v>
      </c>
      <c r="U110" s="118"/>
      <c r="V110" s="114">
        <f t="shared" si="9"/>
        <v>0</v>
      </c>
    </row>
    <row r="111" spans="1:22" ht="15.75" x14ac:dyDescent="0.25">
      <c r="A111" s="52" t="s">
        <v>19</v>
      </c>
      <c r="B111" s="52"/>
      <c r="C111" s="62"/>
      <c r="D111" s="41"/>
      <c r="E111" s="41"/>
      <c r="F111" s="41"/>
      <c r="G111" s="41"/>
      <c r="H111" s="41"/>
      <c r="I111" s="41"/>
      <c r="J111" s="41"/>
      <c r="K111" s="41"/>
      <c r="L111" s="41"/>
      <c r="M111" s="41"/>
      <c r="N111" s="41"/>
      <c r="O111" s="41"/>
      <c r="P111" s="68">
        <f t="shared" si="8"/>
        <v>0</v>
      </c>
      <c r="Q111" s="68">
        <f>IFERROR(IF(F111="salaried",(P111/8)*52,P111/SUM('Current FTE Calculation'!B100:I100)),0)</f>
        <v>0</v>
      </c>
      <c r="R111" s="69">
        <f t="shared" si="10"/>
        <v>0</v>
      </c>
      <c r="S111" s="69">
        <f t="shared" si="11"/>
        <v>0</v>
      </c>
      <c r="T111" s="69">
        <f t="shared" si="7"/>
        <v>0</v>
      </c>
      <c r="U111" s="118"/>
      <c r="V111" s="114">
        <f t="shared" si="9"/>
        <v>0</v>
      </c>
    </row>
    <row r="112" spans="1:22" ht="15.75" x14ac:dyDescent="0.25">
      <c r="A112" s="52" t="s">
        <v>19</v>
      </c>
      <c r="B112" s="52"/>
      <c r="C112" s="62"/>
      <c r="D112" s="41"/>
      <c r="E112" s="41"/>
      <c r="F112" s="41"/>
      <c r="G112" s="41"/>
      <c r="H112" s="41"/>
      <c r="I112" s="41"/>
      <c r="J112" s="41"/>
      <c r="K112" s="41"/>
      <c r="L112" s="41"/>
      <c r="M112" s="41"/>
      <c r="N112" s="41"/>
      <c r="O112" s="41"/>
      <c r="P112" s="68">
        <f t="shared" si="8"/>
        <v>0</v>
      </c>
      <c r="Q112" s="68">
        <f>IFERROR(IF(F112="salaried",(P112/8)*52,P112/SUM('Current FTE Calculation'!B101:I101)),0)</f>
        <v>0</v>
      </c>
      <c r="R112" s="69">
        <f t="shared" si="10"/>
        <v>0</v>
      </c>
      <c r="S112" s="69">
        <f t="shared" si="11"/>
        <v>0</v>
      </c>
      <c r="T112" s="69">
        <f t="shared" si="7"/>
        <v>0</v>
      </c>
      <c r="U112" s="118"/>
      <c r="V112" s="114">
        <f t="shared" si="9"/>
        <v>0</v>
      </c>
    </row>
    <row r="113" spans="1:22" ht="15.75" x14ac:dyDescent="0.25">
      <c r="A113" s="52" t="s">
        <v>19</v>
      </c>
      <c r="B113" s="52"/>
      <c r="C113" s="62"/>
      <c r="D113" s="41"/>
      <c r="E113" s="41"/>
      <c r="F113" s="41"/>
      <c r="G113" s="41"/>
      <c r="H113" s="41"/>
      <c r="I113" s="41"/>
      <c r="J113" s="41"/>
      <c r="K113" s="41"/>
      <c r="L113" s="41"/>
      <c r="M113" s="41"/>
      <c r="N113" s="41"/>
      <c r="O113" s="41"/>
      <c r="P113" s="68">
        <f t="shared" si="8"/>
        <v>0</v>
      </c>
      <c r="Q113" s="68">
        <f>IFERROR(IF(F113="salaried",(P113/8)*52,P113/SUM('Current FTE Calculation'!B102:I102)),0)</f>
        <v>0</v>
      </c>
      <c r="R113" s="69">
        <f t="shared" si="10"/>
        <v>0</v>
      </c>
      <c r="S113" s="69">
        <f t="shared" si="11"/>
        <v>0</v>
      </c>
      <c r="T113" s="69">
        <f t="shared" si="7"/>
        <v>0</v>
      </c>
      <c r="U113" s="118"/>
      <c r="V113" s="114">
        <f t="shared" si="9"/>
        <v>0</v>
      </c>
    </row>
    <row r="114" spans="1:22" ht="15.75" x14ac:dyDescent="0.25">
      <c r="A114" s="52" t="s">
        <v>19</v>
      </c>
      <c r="B114" s="52"/>
      <c r="C114" s="62"/>
      <c r="D114" s="41"/>
      <c r="E114" s="41"/>
      <c r="F114" s="41"/>
      <c r="G114" s="41"/>
      <c r="H114" s="41"/>
      <c r="I114" s="41"/>
      <c r="J114" s="41"/>
      <c r="K114" s="41"/>
      <c r="L114" s="41"/>
      <c r="M114" s="41"/>
      <c r="N114" s="41"/>
      <c r="O114" s="41"/>
      <c r="P114" s="68">
        <f t="shared" si="8"/>
        <v>0</v>
      </c>
      <c r="Q114" s="68">
        <f>IFERROR(IF(F114="salaried",(P114/8)*52,P114/SUM('Current FTE Calculation'!B103:I103)),0)</f>
        <v>0</v>
      </c>
      <c r="R114" s="69">
        <f t="shared" si="10"/>
        <v>0</v>
      </c>
      <c r="S114" s="69">
        <f t="shared" si="11"/>
        <v>0</v>
      </c>
      <c r="T114" s="69">
        <f t="shared" si="7"/>
        <v>0</v>
      </c>
      <c r="U114" s="118"/>
      <c r="V114" s="114">
        <f t="shared" si="9"/>
        <v>0</v>
      </c>
    </row>
    <row r="115" spans="1:22" ht="15.75" x14ac:dyDescent="0.25">
      <c r="A115" s="52" t="s">
        <v>19</v>
      </c>
      <c r="B115" s="52"/>
      <c r="C115" s="62"/>
      <c r="D115" s="41"/>
      <c r="E115" s="41"/>
      <c r="F115" s="41"/>
      <c r="G115" s="41"/>
      <c r="H115" s="41"/>
      <c r="I115" s="41"/>
      <c r="J115" s="41"/>
      <c r="K115" s="41"/>
      <c r="L115" s="41"/>
      <c r="M115" s="41"/>
      <c r="N115" s="41"/>
      <c r="O115" s="41"/>
      <c r="P115" s="68">
        <f t="shared" si="8"/>
        <v>0</v>
      </c>
      <c r="Q115" s="68">
        <f>IFERROR(IF(F115="salaried",(P115/8)*52,P115/SUM('Current FTE Calculation'!B104:I104)),0)</f>
        <v>0</v>
      </c>
      <c r="R115" s="69">
        <f t="shared" si="10"/>
        <v>0</v>
      </c>
      <c r="S115" s="69">
        <f t="shared" si="11"/>
        <v>0</v>
      </c>
      <c r="T115" s="69">
        <f t="shared" si="7"/>
        <v>0</v>
      </c>
      <c r="U115" s="118"/>
      <c r="V115" s="114">
        <f t="shared" si="9"/>
        <v>0</v>
      </c>
    </row>
    <row r="116" spans="1:22" ht="15.75" x14ac:dyDescent="0.25">
      <c r="A116" s="52" t="s">
        <v>19</v>
      </c>
      <c r="B116" s="52"/>
      <c r="C116" s="62"/>
      <c r="D116" s="41"/>
      <c r="E116" s="41"/>
      <c r="F116" s="41"/>
      <c r="G116" s="41"/>
      <c r="H116" s="41"/>
      <c r="I116" s="41"/>
      <c r="J116" s="41"/>
      <c r="K116" s="41"/>
      <c r="L116" s="41"/>
      <c r="M116" s="41"/>
      <c r="N116" s="41"/>
      <c r="O116" s="41"/>
      <c r="P116" s="68">
        <f t="shared" si="8"/>
        <v>0</v>
      </c>
      <c r="Q116" s="68">
        <f>IFERROR(IF(F116="salaried",(P116/8)*52,P116/SUM('Current FTE Calculation'!B105:I105)),0)</f>
        <v>0</v>
      </c>
      <c r="R116" s="69">
        <f t="shared" si="10"/>
        <v>0</v>
      </c>
      <c r="S116" s="69">
        <f t="shared" si="11"/>
        <v>0</v>
      </c>
      <c r="T116" s="69">
        <f t="shared" si="7"/>
        <v>0</v>
      </c>
      <c r="U116" s="118"/>
      <c r="V116" s="114">
        <f t="shared" si="9"/>
        <v>0</v>
      </c>
    </row>
    <row r="117" spans="1:22" ht="15.75" x14ac:dyDescent="0.25">
      <c r="A117" s="52" t="s">
        <v>19</v>
      </c>
      <c r="B117" s="52"/>
      <c r="C117" s="62"/>
      <c r="D117" s="41"/>
      <c r="E117" s="61"/>
      <c r="F117" s="61"/>
      <c r="G117" s="61"/>
      <c r="H117" s="41"/>
      <c r="I117" s="61"/>
      <c r="J117" s="61"/>
      <c r="K117" s="61"/>
      <c r="L117" s="61"/>
      <c r="M117" s="61"/>
      <c r="N117" s="61"/>
      <c r="O117" s="61"/>
      <c r="P117" s="68">
        <f t="shared" si="8"/>
        <v>0</v>
      </c>
      <c r="Q117" s="68">
        <f>IFERROR(IF(F117="salaried",(P117/8)*52,P117/SUM('Current FTE Calculation'!B106:I106)),0)</f>
        <v>0</v>
      </c>
      <c r="R117" s="69">
        <f t="shared" si="10"/>
        <v>0</v>
      </c>
      <c r="S117" s="69">
        <f t="shared" si="11"/>
        <v>0</v>
      </c>
      <c r="T117" s="69">
        <f t="shared" si="7"/>
        <v>0</v>
      </c>
      <c r="U117" s="118"/>
      <c r="V117" s="114">
        <f t="shared" si="9"/>
        <v>0</v>
      </c>
    </row>
    <row r="118" spans="1:22" ht="16.5" thickBot="1" x14ac:dyDescent="0.3">
      <c r="A118" s="184" t="s">
        <v>75</v>
      </c>
      <c r="B118" s="184"/>
      <c r="C118" s="184"/>
      <c r="D118" s="185"/>
      <c r="E118" s="70">
        <f>SUM(E18:E117)</f>
        <v>0</v>
      </c>
      <c r="F118" s="79"/>
      <c r="G118" s="79"/>
      <c r="H118" s="70">
        <f>SUM(H18:H117)</f>
        <v>0</v>
      </c>
      <c r="I118" s="70">
        <f t="shared" ref="I118:T118" si="12">SUM(I18:I117)</f>
        <v>0</v>
      </c>
      <c r="J118" s="70">
        <f t="shared" si="12"/>
        <v>0</v>
      </c>
      <c r="K118" s="70">
        <f t="shared" si="12"/>
        <v>0</v>
      </c>
      <c r="L118" s="70">
        <f t="shared" si="12"/>
        <v>0</v>
      </c>
      <c r="M118" s="70">
        <f t="shared" si="12"/>
        <v>0</v>
      </c>
      <c r="N118" s="70">
        <f t="shared" si="12"/>
        <v>0</v>
      </c>
      <c r="O118" s="70">
        <f t="shared" si="12"/>
        <v>0</v>
      </c>
      <c r="P118" s="70">
        <f t="shared" si="12"/>
        <v>0</v>
      </c>
      <c r="Q118" s="79"/>
      <c r="R118" s="79">
        <v>0</v>
      </c>
      <c r="S118" s="79">
        <f t="shared" si="12"/>
        <v>0</v>
      </c>
      <c r="T118" s="70">
        <f t="shared" si="12"/>
        <v>0</v>
      </c>
      <c r="U118" s="79"/>
      <c r="V118" s="71">
        <f>SUM(V18:V117)</f>
        <v>0</v>
      </c>
    </row>
    <row r="119" spans="1:22" ht="15.75" thickTop="1" x14ac:dyDescent="0.25"/>
  </sheetData>
  <sheetProtection sheet="1" objects="1" scenarios="1"/>
  <mergeCells count="19">
    <mergeCell ref="F15:F17"/>
    <mergeCell ref="A13:B13"/>
    <mergeCell ref="Q15:Q17"/>
    <mergeCell ref="R15:R17"/>
    <mergeCell ref="A118:D118"/>
    <mergeCell ref="G15:G17"/>
    <mergeCell ref="J1:V3"/>
    <mergeCell ref="J4:V4"/>
    <mergeCell ref="A6:B6"/>
    <mergeCell ref="A10:B10"/>
    <mergeCell ref="S15:S17"/>
    <mergeCell ref="T15:T17"/>
    <mergeCell ref="U15:U17"/>
    <mergeCell ref="C15:C17"/>
    <mergeCell ref="D15:D17"/>
    <mergeCell ref="E15:E17"/>
    <mergeCell ref="V15:V17"/>
    <mergeCell ref="A11:B11"/>
    <mergeCell ref="A7:B7"/>
  </mergeCells>
  <dataValidations count="3">
    <dataValidation type="list" allowBlank="1" showInputMessage="1" showErrorMessage="1" sqref="U18:U117 G18:G117" xr:uid="{08CA70AD-064F-4BBA-A38F-9426443760F1}">
      <formula1>"Yes, No"</formula1>
    </dataValidation>
    <dataValidation type="list" allowBlank="1" showInputMessage="1" showErrorMessage="1" sqref="F18:F117" xr:uid="{00F5BB36-6454-410B-BF34-3EEEFCAB5010}">
      <formula1>"Salaried, Hourly"</formula1>
    </dataValidation>
    <dataValidation type="list" allowBlank="1" showInputMessage="1" showErrorMessage="1" sqref="C13" xr:uid="{213C31F4-13AB-4462-96CD-F8EB5E35C864}">
      <formula1>"Covered Period, Alternative Covered Period"</formula1>
    </dataValidation>
  </dataValidations>
  <pageMargins left="0.7" right="0.7" top="0.75" bottom="0.75" header="0.3" footer="0.3"/>
  <pageSetup paperSize="5" scale="6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3AF64-3522-495C-A802-E08B6C6BBA7C}">
  <dimension ref="A1:V119"/>
  <sheetViews>
    <sheetView showGridLines="0" workbookViewId="0">
      <pane ySplit="6" topLeftCell="A7" activePane="bottomLeft" state="frozen"/>
      <selection pane="bottomLeft" activeCell="A8" sqref="A8"/>
    </sheetView>
  </sheetViews>
  <sheetFormatPr defaultRowHeight="15" x14ac:dyDescent="0.25"/>
  <cols>
    <col min="1" max="1" width="31.5703125" customWidth="1"/>
    <col min="2" max="2" width="14.7109375" style="34" customWidth="1"/>
    <col min="3" max="11" width="12.7109375" style="34" customWidth="1"/>
    <col min="12" max="12" width="30" customWidth="1"/>
    <col min="13" max="14" width="9.140625" hidden="1" customWidth="1"/>
    <col min="15" max="15" width="8.140625" hidden="1" customWidth="1"/>
    <col min="16" max="16" width="7.7109375" hidden="1" customWidth="1"/>
    <col min="17" max="17" width="11.28515625" hidden="1" customWidth="1"/>
    <col min="18" max="18" width="9.140625" hidden="1" customWidth="1"/>
    <col min="19" max="19" width="0" hidden="1" customWidth="1"/>
    <col min="20" max="20" width="9.140625" hidden="1" customWidth="1"/>
    <col min="21" max="22" width="0" hidden="1" customWidth="1"/>
  </cols>
  <sheetData>
    <row r="1" spans="1:22" ht="69" customHeight="1" x14ac:dyDescent="0.25">
      <c r="A1" s="45"/>
      <c r="B1" s="45"/>
      <c r="C1" s="45"/>
      <c r="D1" s="45"/>
      <c r="E1" s="45"/>
      <c r="F1" s="173" t="s">
        <v>56</v>
      </c>
      <c r="G1" s="173"/>
      <c r="H1" s="173"/>
      <c r="I1" s="173"/>
      <c r="J1" s="173"/>
      <c r="K1" s="173"/>
      <c r="L1" s="173"/>
    </row>
    <row r="4" spans="1:22" ht="18" customHeight="1" x14ac:dyDescent="0.25">
      <c r="B4" s="38" t="s">
        <v>3</v>
      </c>
      <c r="C4" s="38" t="s">
        <v>4</v>
      </c>
      <c r="D4" s="38" t="s">
        <v>5</v>
      </c>
      <c r="E4" s="38" t="s">
        <v>6</v>
      </c>
      <c r="F4" s="38" t="s">
        <v>7</v>
      </c>
      <c r="G4" s="38" t="s">
        <v>8</v>
      </c>
      <c r="H4" s="38" t="s">
        <v>9</v>
      </c>
      <c r="I4" s="38" t="s">
        <v>10</v>
      </c>
      <c r="J4" s="190" t="s">
        <v>27</v>
      </c>
      <c r="K4" s="190" t="s">
        <v>74</v>
      </c>
      <c r="L4" s="190" t="s">
        <v>102</v>
      </c>
    </row>
    <row r="5" spans="1:22" ht="18" customHeight="1" x14ac:dyDescent="0.25">
      <c r="A5" s="35" t="s">
        <v>17</v>
      </c>
      <c r="B5" s="39">
        <f>+'Employee Compensation'!H16</f>
        <v>0</v>
      </c>
      <c r="C5" s="39">
        <f>+B5+7</f>
        <v>7</v>
      </c>
      <c r="D5" s="39">
        <f t="shared" ref="D5:I5" si="0">+C5+7</f>
        <v>14</v>
      </c>
      <c r="E5" s="39">
        <f t="shared" si="0"/>
        <v>21</v>
      </c>
      <c r="F5" s="39">
        <f t="shared" si="0"/>
        <v>28</v>
      </c>
      <c r="G5" s="39">
        <f t="shared" si="0"/>
        <v>35</v>
      </c>
      <c r="H5" s="39">
        <f t="shared" si="0"/>
        <v>42</v>
      </c>
      <c r="I5" s="39">
        <f t="shared" si="0"/>
        <v>49</v>
      </c>
      <c r="J5" s="191"/>
      <c r="K5" s="191"/>
      <c r="L5" s="191"/>
      <c r="O5" s="189" t="s">
        <v>219</v>
      </c>
      <c r="P5" s="189"/>
      <c r="Q5" s="189"/>
      <c r="R5" s="189"/>
      <c r="S5" s="189" t="s">
        <v>220</v>
      </c>
      <c r="T5" s="189"/>
      <c r="U5" s="189"/>
      <c r="V5" s="189"/>
    </row>
    <row r="6" spans="1:22" ht="18" customHeight="1" x14ac:dyDescent="0.25">
      <c r="A6" s="35" t="s">
        <v>18</v>
      </c>
      <c r="B6" s="39">
        <f>+B5+6</f>
        <v>6</v>
      </c>
      <c r="C6" s="39">
        <f>+C5+6</f>
        <v>13</v>
      </c>
      <c r="D6" s="39">
        <f t="shared" ref="D6:I6" si="1">+D5+6</f>
        <v>20</v>
      </c>
      <c r="E6" s="39">
        <f t="shared" si="1"/>
        <v>27</v>
      </c>
      <c r="F6" s="39">
        <f t="shared" si="1"/>
        <v>34</v>
      </c>
      <c r="G6" s="39">
        <f t="shared" si="1"/>
        <v>41</v>
      </c>
      <c r="H6" s="39">
        <f t="shared" si="1"/>
        <v>48</v>
      </c>
      <c r="I6" s="39">
        <f t="shared" si="1"/>
        <v>55</v>
      </c>
      <c r="J6" s="191"/>
      <c r="K6" s="191"/>
      <c r="L6" s="191"/>
      <c r="N6" t="s">
        <v>214</v>
      </c>
      <c r="O6" t="s">
        <v>215</v>
      </c>
      <c r="P6" t="s">
        <v>216</v>
      </c>
      <c r="Q6" t="s">
        <v>217</v>
      </c>
      <c r="R6" t="s">
        <v>218</v>
      </c>
      <c r="S6" t="s">
        <v>215</v>
      </c>
      <c r="T6" t="s">
        <v>216</v>
      </c>
      <c r="U6" t="s">
        <v>217</v>
      </c>
      <c r="V6" t="s">
        <v>218</v>
      </c>
    </row>
    <row r="7" spans="1:22" x14ac:dyDescent="0.25">
      <c r="A7" s="193" t="str">
        <f>+'Employee Compensation'!A18</f>
        <v>&lt;employee name&gt;</v>
      </c>
      <c r="B7" s="40">
        <v>0</v>
      </c>
      <c r="C7" s="40">
        <v>0</v>
      </c>
      <c r="D7" s="40">
        <v>0</v>
      </c>
      <c r="E7" s="40">
        <v>0</v>
      </c>
      <c r="F7" s="40">
        <v>0</v>
      </c>
      <c r="G7" s="40">
        <v>0</v>
      </c>
      <c r="H7" s="40">
        <v>0</v>
      </c>
      <c r="I7" s="40">
        <v>0</v>
      </c>
      <c r="J7" s="106">
        <f>IFERROR(IF(ROUND((AVERAGE(B7:I7))/40,2)&gt;=1,1,ROUND(AVERAGE(B7:I7)/40,1)),0)</f>
        <v>0</v>
      </c>
      <c r="K7" s="106">
        <f>IF(J7&gt;0,IF(((AVERAGE(B7:I7))/40)&gt;=1,1,0.5),0)</f>
        <v>0</v>
      </c>
      <c r="L7" s="40"/>
      <c r="N7" s="33">
        <f>+'Employee Compensation'!G18</f>
        <v>0</v>
      </c>
      <c r="O7" s="164">
        <f>IF(L7="Yes",VLOOKUP(A7,'Prior Period FTE Calculation'!$A$10:$AK$109,36,FALSE),0)</f>
        <v>0</v>
      </c>
      <c r="P7">
        <f>IF(L7="Yes",VLOOKUP(A7,'Prior Period FTE Calculation'!$A$10:$AK$109,37,FALSE),0)</f>
        <v>0</v>
      </c>
      <c r="Q7">
        <f>IF(L7="Yes",IF(O7&gt;0,IF(O7&lt;1,0.5,IF(O7&gt;=1,1,0)),0),0)</f>
        <v>0</v>
      </c>
      <c r="R7">
        <f>IF(L7="Yes",IF(P7&gt;0,IF(P7&lt;1,0.5,IF(P7&gt;=1,1,0)),0),0)</f>
        <v>0</v>
      </c>
      <c r="S7" s="163">
        <f>+O7-J7</f>
        <v>0</v>
      </c>
      <c r="T7" s="33">
        <f>+P7-J7</f>
        <v>0</v>
      </c>
      <c r="U7" s="33">
        <f>+Q7-K7</f>
        <v>0</v>
      </c>
      <c r="V7" s="166">
        <f>+R7-K7</f>
        <v>0</v>
      </c>
    </row>
    <row r="8" spans="1:22" x14ac:dyDescent="0.25">
      <c r="A8" s="193" t="str">
        <f>+'Employee Compensation'!A19</f>
        <v>&lt;employee name&gt;</v>
      </c>
      <c r="B8" s="40">
        <v>0</v>
      </c>
      <c r="C8" s="40">
        <v>0</v>
      </c>
      <c r="D8" s="40">
        <v>0</v>
      </c>
      <c r="E8" s="40">
        <v>0</v>
      </c>
      <c r="F8" s="40">
        <v>0</v>
      </c>
      <c r="G8" s="40">
        <v>0</v>
      </c>
      <c r="H8" s="40">
        <v>0</v>
      </c>
      <c r="I8" s="40">
        <v>0</v>
      </c>
      <c r="J8" s="106">
        <f>IFERROR(IF(ROUND((AVERAGE(B8:I8))/40,2)&gt;=1,1,ROUND(AVERAGE(B8:I8)/40,1)),0)</f>
        <v>0</v>
      </c>
      <c r="K8" s="106">
        <f>IF(J8&gt;0,IF(((AVERAGE(B8:I8))/40)&gt;=1,1,0.5),0)</f>
        <v>0</v>
      </c>
      <c r="L8" s="40"/>
      <c r="N8" s="33">
        <f>+'Employee Compensation'!G19</f>
        <v>0</v>
      </c>
      <c r="O8" s="164">
        <f>IF(L8="Yes",VLOOKUP(A8,'Prior Period FTE Calculation'!$A$10:$AK$109,36,FALSE),0)</f>
        <v>0</v>
      </c>
      <c r="P8">
        <f>IF(L8="Yes",VLOOKUP(A8,'Prior Period FTE Calculation'!$A$10:$AK$109,37,FALSE),0)</f>
        <v>0</v>
      </c>
      <c r="Q8">
        <f t="shared" ref="Q8:Q71" si="2">IF(L8="Yes",IF(O8&gt;0,IF(O8&lt;1,0.5,IF(O8&gt;=1,1,0)),0),0)</f>
        <v>0</v>
      </c>
      <c r="R8">
        <f t="shared" ref="R8:R71" si="3">IF(L8="Yes",IF(P8&gt;0,IF(P8&lt;1,0.5,IF(P8&gt;=1,1,0)),0),0)</f>
        <v>0</v>
      </c>
      <c r="S8" s="164">
        <f t="shared" ref="S8:S71" si="4">+O8-J8</f>
        <v>0</v>
      </c>
      <c r="T8" s="33">
        <f t="shared" ref="T8:T71" si="5">+P8-J8</f>
        <v>0</v>
      </c>
      <c r="U8" s="33">
        <f t="shared" ref="U8:U71" si="6">+Q8-K8</f>
        <v>0</v>
      </c>
      <c r="V8" s="166">
        <f t="shared" ref="V8:V71" si="7">+R8-K8</f>
        <v>0</v>
      </c>
    </row>
    <row r="9" spans="1:22" x14ac:dyDescent="0.25">
      <c r="A9" s="193" t="str">
        <f>+'Employee Compensation'!A20</f>
        <v>&lt;employee name&gt;</v>
      </c>
      <c r="B9" s="40">
        <v>0</v>
      </c>
      <c r="C9" s="40">
        <v>0</v>
      </c>
      <c r="D9" s="40">
        <v>0</v>
      </c>
      <c r="E9" s="40">
        <v>0</v>
      </c>
      <c r="F9" s="40">
        <v>0</v>
      </c>
      <c r="G9" s="40">
        <v>0</v>
      </c>
      <c r="H9" s="40">
        <v>0</v>
      </c>
      <c r="I9" s="40">
        <v>0</v>
      </c>
      <c r="J9" s="106">
        <f t="shared" ref="J9:J72" si="8">IFERROR(IF(ROUND((AVERAGE(B9:I9))/40,2)&gt;=1,1,ROUND(AVERAGE(B9:I9)/40,1)),0)</f>
        <v>0</v>
      </c>
      <c r="K9" s="106">
        <f t="shared" ref="K9:K72" si="9">IF(J9&gt;0,IF(((AVERAGE(B9:I9))/40)&gt;=1,1,0.5),0)</f>
        <v>0</v>
      </c>
      <c r="L9" s="40"/>
      <c r="N9" s="33">
        <f>+'Employee Compensation'!G20</f>
        <v>0</v>
      </c>
      <c r="O9" s="164">
        <f>IF(L9="Yes",VLOOKUP(A9,'Prior Period FTE Calculation'!$A$10:$AK$109,36,FALSE),0)</f>
        <v>0</v>
      </c>
      <c r="P9">
        <f>IF(L9="Yes",VLOOKUP(A9,'Prior Period FTE Calculation'!$A$10:$AK$109,37,FALSE),0)</f>
        <v>0</v>
      </c>
      <c r="Q9">
        <f t="shared" si="2"/>
        <v>0</v>
      </c>
      <c r="R9">
        <f t="shared" si="3"/>
        <v>0</v>
      </c>
      <c r="S9" s="165">
        <f t="shared" si="4"/>
        <v>0</v>
      </c>
      <c r="T9" s="33">
        <f t="shared" si="5"/>
        <v>0</v>
      </c>
      <c r="U9" s="33">
        <f t="shared" si="6"/>
        <v>0</v>
      </c>
      <c r="V9" s="166">
        <f t="shared" si="7"/>
        <v>0</v>
      </c>
    </row>
    <row r="10" spans="1:22" x14ac:dyDescent="0.25">
      <c r="A10" s="193" t="str">
        <f>+'Employee Compensation'!A21</f>
        <v>&lt;employee name&gt;</v>
      </c>
      <c r="B10" s="40">
        <v>0</v>
      </c>
      <c r="C10" s="40">
        <v>0</v>
      </c>
      <c r="D10" s="40">
        <v>0</v>
      </c>
      <c r="E10" s="40">
        <v>0</v>
      </c>
      <c r="F10" s="40">
        <v>0</v>
      </c>
      <c r="G10" s="40">
        <v>0</v>
      </c>
      <c r="H10" s="40">
        <v>0</v>
      </c>
      <c r="I10" s="40">
        <v>0</v>
      </c>
      <c r="J10" s="106">
        <f t="shared" si="8"/>
        <v>0</v>
      </c>
      <c r="K10" s="106">
        <f t="shared" si="9"/>
        <v>0</v>
      </c>
      <c r="L10" s="40"/>
      <c r="N10" s="33">
        <f>+'Employee Compensation'!G21</f>
        <v>0</v>
      </c>
      <c r="O10" s="164">
        <f>IF(L10="Yes",VLOOKUP(A10,'Prior Period FTE Calculation'!$A$10:$AK$109,36,FALSE),0)</f>
        <v>0</v>
      </c>
      <c r="P10">
        <f>IF(L10="Yes",VLOOKUP(A10,'Prior Period FTE Calculation'!$A$10:$AK$109,37,FALSE),0)</f>
        <v>0</v>
      </c>
      <c r="Q10">
        <f t="shared" si="2"/>
        <v>0</v>
      </c>
      <c r="R10">
        <f t="shared" si="3"/>
        <v>0</v>
      </c>
      <c r="S10" s="165">
        <f t="shared" si="4"/>
        <v>0</v>
      </c>
      <c r="T10" s="33">
        <f t="shared" si="5"/>
        <v>0</v>
      </c>
      <c r="U10" s="33">
        <f t="shared" si="6"/>
        <v>0</v>
      </c>
      <c r="V10" s="166">
        <f t="shared" si="7"/>
        <v>0</v>
      </c>
    </row>
    <row r="11" spans="1:22" x14ac:dyDescent="0.25">
      <c r="A11" s="193" t="str">
        <f>+'Employee Compensation'!A22</f>
        <v>&lt;employee name&gt;</v>
      </c>
      <c r="B11" s="40">
        <v>0</v>
      </c>
      <c r="C11" s="40">
        <v>0</v>
      </c>
      <c r="D11" s="40">
        <v>0</v>
      </c>
      <c r="E11" s="40">
        <v>0</v>
      </c>
      <c r="F11" s="40">
        <v>0</v>
      </c>
      <c r="G11" s="40">
        <v>0</v>
      </c>
      <c r="H11" s="40">
        <v>0</v>
      </c>
      <c r="I11" s="40">
        <v>0</v>
      </c>
      <c r="J11" s="106">
        <f t="shared" si="8"/>
        <v>0</v>
      </c>
      <c r="K11" s="106">
        <f t="shared" si="9"/>
        <v>0</v>
      </c>
      <c r="L11" s="40"/>
      <c r="N11" s="33">
        <f>+'Employee Compensation'!G22</f>
        <v>0</v>
      </c>
      <c r="O11" s="164">
        <f>IF(L11="Yes",VLOOKUP(A11,'Prior Period FTE Calculation'!$A$10:$AK$109,36,FALSE),0)</f>
        <v>0</v>
      </c>
      <c r="P11">
        <f>IF(L11="Yes",VLOOKUP(A11,'Prior Period FTE Calculation'!$A$10:$AK$109,37,FALSE),0)</f>
        <v>0</v>
      </c>
      <c r="Q11">
        <f t="shared" si="2"/>
        <v>0</v>
      </c>
      <c r="R11">
        <f t="shared" si="3"/>
        <v>0</v>
      </c>
      <c r="S11" s="165">
        <f t="shared" si="4"/>
        <v>0</v>
      </c>
      <c r="T11" s="33">
        <f t="shared" si="5"/>
        <v>0</v>
      </c>
      <c r="U11" s="33">
        <f t="shared" si="6"/>
        <v>0</v>
      </c>
      <c r="V11" s="166">
        <f t="shared" si="7"/>
        <v>0</v>
      </c>
    </row>
    <row r="12" spans="1:22" x14ac:dyDescent="0.25">
      <c r="A12" s="193" t="str">
        <f>+'Employee Compensation'!A23</f>
        <v>&lt;employee name&gt;</v>
      </c>
      <c r="B12" s="40">
        <v>0</v>
      </c>
      <c r="C12" s="40">
        <v>0</v>
      </c>
      <c r="D12" s="40">
        <v>0</v>
      </c>
      <c r="E12" s="40">
        <v>0</v>
      </c>
      <c r="F12" s="40">
        <v>0</v>
      </c>
      <c r="G12" s="40">
        <v>0</v>
      </c>
      <c r="H12" s="40">
        <v>0</v>
      </c>
      <c r="I12" s="40">
        <v>0</v>
      </c>
      <c r="J12" s="106">
        <f t="shared" si="8"/>
        <v>0</v>
      </c>
      <c r="K12" s="106">
        <f t="shared" si="9"/>
        <v>0</v>
      </c>
      <c r="L12" s="40"/>
      <c r="N12" s="33">
        <f>+'Employee Compensation'!G23</f>
        <v>0</v>
      </c>
      <c r="O12" s="164">
        <f>IF(L12="Yes",VLOOKUP(A12,'Prior Period FTE Calculation'!$A$10:$AK$109,36,FALSE),0)</f>
        <v>0</v>
      </c>
      <c r="P12">
        <f>IF(L12="Yes",VLOOKUP(A12,'Prior Period FTE Calculation'!$A$10:$AK$109,37,FALSE),0)</f>
        <v>0</v>
      </c>
      <c r="Q12">
        <f t="shared" si="2"/>
        <v>0</v>
      </c>
      <c r="R12">
        <f t="shared" si="3"/>
        <v>0</v>
      </c>
      <c r="S12" s="165">
        <f t="shared" si="4"/>
        <v>0</v>
      </c>
      <c r="T12" s="33">
        <f t="shared" si="5"/>
        <v>0</v>
      </c>
      <c r="U12" s="33">
        <f t="shared" si="6"/>
        <v>0</v>
      </c>
      <c r="V12" s="166">
        <f t="shared" si="7"/>
        <v>0</v>
      </c>
    </row>
    <row r="13" spans="1:22" x14ac:dyDescent="0.25">
      <c r="A13" s="193" t="str">
        <f>+'Employee Compensation'!A24</f>
        <v>&lt;employee name&gt;</v>
      </c>
      <c r="B13" s="40">
        <v>0</v>
      </c>
      <c r="C13" s="40">
        <v>0</v>
      </c>
      <c r="D13" s="40">
        <v>0</v>
      </c>
      <c r="E13" s="40">
        <v>0</v>
      </c>
      <c r="F13" s="40">
        <v>0</v>
      </c>
      <c r="G13" s="40">
        <v>0</v>
      </c>
      <c r="H13" s="40">
        <v>0</v>
      </c>
      <c r="I13" s="40">
        <v>0</v>
      </c>
      <c r="J13" s="106">
        <f t="shared" si="8"/>
        <v>0</v>
      </c>
      <c r="K13" s="106">
        <f t="shared" si="9"/>
        <v>0</v>
      </c>
      <c r="L13" s="40"/>
      <c r="N13" s="33">
        <f>+'Employee Compensation'!G24</f>
        <v>0</v>
      </c>
      <c r="O13" s="164">
        <f>IF(L13="Yes",VLOOKUP(A13,'Prior Period FTE Calculation'!$A$10:$AK$109,36,FALSE),0)</f>
        <v>0</v>
      </c>
      <c r="P13">
        <f>IF(L13="Yes",VLOOKUP(A13,'Prior Period FTE Calculation'!$A$10:$AK$109,37,FALSE),0)</f>
        <v>0</v>
      </c>
      <c r="Q13">
        <f t="shared" si="2"/>
        <v>0</v>
      </c>
      <c r="R13">
        <f t="shared" si="3"/>
        <v>0</v>
      </c>
      <c r="S13" s="165">
        <f t="shared" si="4"/>
        <v>0</v>
      </c>
      <c r="T13" s="33">
        <f t="shared" si="5"/>
        <v>0</v>
      </c>
      <c r="U13" s="33">
        <f t="shared" si="6"/>
        <v>0</v>
      </c>
      <c r="V13" s="166">
        <f t="shared" si="7"/>
        <v>0</v>
      </c>
    </row>
    <row r="14" spans="1:22" x14ac:dyDescent="0.25">
      <c r="A14" s="193" t="str">
        <f>+'Employee Compensation'!A25</f>
        <v>&lt;employee name&gt;</v>
      </c>
      <c r="B14" s="40">
        <v>0</v>
      </c>
      <c r="C14" s="40">
        <v>0</v>
      </c>
      <c r="D14" s="40">
        <v>0</v>
      </c>
      <c r="E14" s="40">
        <v>0</v>
      </c>
      <c r="F14" s="40">
        <v>0</v>
      </c>
      <c r="G14" s="40">
        <v>0</v>
      </c>
      <c r="H14" s="40">
        <v>0</v>
      </c>
      <c r="I14" s="40">
        <v>0</v>
      </c>
      <c r="J14" s="106">
        <f t="shared" si="8"/>
        <v>0</v>
      </c>
      <c r="K14" s="106">
        <f t="shared" si="9"/>
        <v>0</v>
      </c>
      <c r="L14" s="40"/>
      <c r="N14" s="33">
        <f>+'Employee Compensation'!G25</f>
        <v>0</v>
      </c>
      <c r="O14" s="164">
        <f>IF(L14="Yes",VLOOKUP(A14,'Prior Period FTE Calculation'!$A$10:$AK$109,36,FALSE),0)</f>
        <v>0</v>
      </c>
      <c r="P14">
        <f>IF(L14="Yes",VLOOKUP(A14,'Prior Period FTE Calculation'!$A$10:$AK$109,37,FALSE),0)</f>
        <v>0</v>
      </c>
      <c r="Q14">
        <f t="shared" si="2"/>
        <v>0</v>
      </c>
      <c r="R14">
        <f t="shared" si="3"/>
        <v>0</v>
      </c>
      <c r="S14" s="165">
        <f t="shared" si="4"/>
        <v>0</v>
      </c>
      <c r="T14" s="33">
        <f t="shared" si="5"/>
        <v>0</v>
      </c>
      <c r="U14" s="33">
        <f t="shared" si="6"/>
        <v>0</v>
      </c>
      <c r="V14" s="166">
        <f t="shared" si="7"/>
        <v>0</v>
      </c>
    </row>
    <row r="15" spans="1:22" x14ac:dyDescent="0.25">
      <c r="A15" s="193" t="str">
        <f>+'Employee Compensation'!A26</f>
        <v>&lt;employee name&gt;</v>
      </c>
      <c r="B15" s="40">
        <v>0</v>
      </c>
      <c r="C15" s="40">
        <v>0</v>
      </c>
      <c r="D15" s="40">
        <v>0</v>
      </c>
      <c r="E15" s="40">
        <v>0</v>
      </c>
      <c r="F15" s="40">
        <v>0</v>
      </c>
      <c r="G15" s="40">
        <v>0</v>
      </c>
      <c r="H15" s="40">
        <v>0</v>
      </c>
      <c r="I15" s="40">
        <v>0</v>
      </c>
      <c r="J15" s="106">
        <f t="shared" si="8"/>
        <v>0</v>
      </c>
      <c r="K15" s="106">
        <f t="shared" si="9"/>
        <v>0</v>
      </c>
      <c r="L15" s="40"/>
      <c r="N15" s="33">
        <f>+'Employee Compensation'!G26</f>
        <v>0</v>
      </c>
      <c r="O15" s="164">
        <f>IF(L15="Yes",VLOOKUP(A15,'Prior Period FTE Calculation'!$A$10:$AK$109,36,FALSE),0)</f>
        <v>0</v>
      </c>
      <c r="P15">
        <f>IF(L15="Yes",VLOOKUP(A15,'Prior Period FTE Calculation'!$A$10:$AK$109,37,FALSE),0)</f>
        <v>0</v>
      </c>
      <c r="Q15">
        <f t="shared" si="2"/>
        <v>0</v>
      </c>
      <c r="R15">
        <f t="shared" si="3"/>
        <v>0</v>
      </c>
      <c r="S15" s="165">
        <f t="shared" si="4"/>
        <v>0</v>
      </c>
      <c r="T15" s="33">
        <f t="shared" si="5"/>
        <v>0</v>
      </c>
      <c r="U15" s="33">
        <f t="shared" si="6"/>
        <v>0</v>
      </c>
      <c r="V15" s="166">
        <f t="shared" si="7"/>
        <v>0</v>
      </c>
    </row>
    <row r="16" spans="1:22" x14ac:dyDescent="0.25">
      <c r="A16" s="193" t="str">
        <f>+'Employee Compensation'!A27</f>
        <v>&lt;employee name&gt;</v>
      </c>
      <c r="B16" s="40">
        <v>0</v>
      </c>
      <c r="C16" s="40">
        <v>0</v>
      </c>
      <c r="D16" s="40">
        <v>0</v>
      </c>
      <c r="E16" s="40">
        <v>0</v>
      </c>
      <c r="F16" s="40">
        <v>0</v>
      </c>
      <c r="G16" s="40">
        <v>0</v>
      </c>
      <c r="H16" s="40">
        <v>0</v>
      </c>
      <c r="I16" s="40">
        <v>0</v>
      </c>
      <c r="J16" s="106">
        <f t="shared" si="8"/>
        <v>0</v>
      </c>
      <c r="K16" s="106">
        <f t="shared" si="9"/>
        <v>0</v>
      </c>
      <c r="L16" s="40"/>
      <c r="N16" s="33">
        <f>+'Employee Compensation'!G27</f>
        <v>0</v>
      </c>
      <c r="O16" s="164">
        <f>IF(L16="Yes",VLOOKUP(A16,'Prior Period FTE Calculation'!$A$10:$AK$109,36,FALSE),0)</f>
        <v>0</v>
      </c>
      <c r="P16">
        <f>IF(L16="Yes",VLOOKUP(A16,'Prior Period FTE Calculation'!$A$10:$AK$109,37,FALSE),0)</f>
        <v>0</v>
      </c>
      <c r="Q16">
        <f t="shared" si="2"/>
        <v>0</v>
      </c>
      <c r="R16">
        <f t="shared" si="3"/>
        <v>0</v>
      </c>
      <c r="S16" s="165">
        <f t="shared" si="4"/>
        <v>0</v>
      </c>
      <c r="T16" s="33">
        <f t="shared" si="5"/>
        <v>0</v>
      </c>
      <c r="U16" s="33">
        <f t="shared" si="6"/>
        <v>0</v>
      </c>
      <c r="V16" s="166">
        <f t="shared" si="7"/>
        <v>0</v>
      </c>
    </row>
    <row r="17" spans="1:22" x14ac:dyDescent="0.25">
      <c r="A17" s="193" t="str">
        <f>+'Employee Compensation'!A28</f>
        <v>&lt;employee name&gt;</v>
      </c>
      <c r="B17" s="40">
        <v>0</v>
      </c>
      <c r="C17" s="40">
        <v>0</v>
      </c>
      <c r="D17" s="40">
        <v>0</v>
      </c>
      <c r="E17" s="40">
        <v>0</v>
      </c>
      <c r="F17" s="40">
        <v>0</v>
      </c>
      <c r="G17" s="40">
        <v>0</v>
      </c>
      <c r="H17" s="40">
        <v>0</v>
      </c>
      <c r="I17" s="40">
        <v>0</v>
      </c>
      <c r="J17" s="106">
        <f t="shared" si="8"/>
        <v>0</v>
      </c>
      <c r="K17" s="106">
        <f t="shared" si="9"/>
        <v>0</v>
      </c>
      <c r="L17" s="40"/>
      <c r="N17" s="33">
        <f>+'Employee Compensation'!G28</f>
        <v>0</v>
      </c>
      <c r="O17" s="164">
        <f>IF(L17="Yes",VLOOKUP(A17,'Prior Period FTE Calculation'!$A$10:$AK$109,36,FALSE),0)</f>
        <v>0</v>
      </c>
      <c r="P17">
        <f>IF(L17="Yes",VLOOKUP(A17,'Prior Period FTE Calculation'!$A$10:$AK$109,37,FALSE),0)</f>
        <v>0</v>
      </c>
      <c r="Q17">
        <f t="shared" si="2"/>
        <v>0</v>
      </c>
      <c r="R17">
        <f t="shared" si="3"/>
        <v>0</v>
      </c>
      <c r="S17" s="165">
        <f t="shared" si="4"/>
        <v>0</v>
      </c>
      <c r="T17" s="33">
        <f t="shared" si="5"/>
        <v>0</v>
      </c>
      <c r="U17" s="33">
        <f t="shared" si="6"/>
        <v>0</v>
      </c>
      <c r="V17" s="166">
        <f t="shared" si="7"/>
        <v>0</v>
      </c>
    </row>
    <row r="18" spans="1:22" x14ac:dyDescent="0.25">
      <c r="A18" s="193" t="str">
        <f>+'Employee Compensation'!A29</f>
        <v>&lt;employee name&gt;</v>
      </c>
      <c r="B18" s="40">
        <v>0</v>
      </c>
      <c r="C18" s="40">
        <v>0</v>
      </c>
      <c r="D18" s="40">
        <v>0</v>
      </c>
      <c r="E18" s="40">
        <v>0</v>
      </c>
      <c r="F18" s="40">
        <v>0</v>
      </c>
      <c r="G18" s="40">
        <v>0</v>
      </c>
      <c r="H18" s="40">
        <v>0</v>
      </c>
      <c r="I18" s="40">
        <v>0</v>
      </c>
      <c r="J18" s="106">
        <f t="shared" si="8"/>
        <v>0</v>
      </c>
      <c r="K18" s="106">
        <f t="shared" si="9"/>
        <v>0</v>
      </c>
      <c r="L18" s="40"/>
      <c r="N18" s="33">
        <f>+'Employee Compensation'!G29</f>
        <v>0</v>
      </c>
      <c r="O18" s="164">
        <f>IF(L18="Yes",VLOOKUP(A18,'Prior Period FTE Calculation'!$A$10:$AK$109,36,FALSE),0)</f>
        <v>0</v>
      </c>
      <c r="P18">
        <f>IF(L18="Yes",VLOOKUP(A18,'Prior Period FTE Calculation'!$A$10:$AK$109,37,FALSE),0)</f>
        <v>0</v>
      </c>
      <c r="Q18">
        <f t="shared" si="2"/>
        <v>0</v>
      </c>
      <c r="R18">
        <f t="shared" si="3"/>
        <v>0</v>
      </c>
      <c r="S18" s="165">
        <f t="shared" si="4"/>
        <v>0</v>
      </c>
      <c r="T18" s="33">
        <f t="shared" si="5"/>
        <v>0</v>
      </c>
      <c r="U18" s="33">
        <f t="shared" si="6"/>
        <v>0</v>
      </c>
      <c r="V18" s="166">
        <f t="shared" si="7"/>
        <v>0</v>
      </c>
    </row>
    <row r="19" spans="1:22" x14ac:dyDescent="0.25">
      <c r="A19" s="193" t="str">
        <f>+'Employee Compensation'!A30</f>
        <v>&lt;employee name&gt;</v>
      </c>
      <c r="B19" s="40">
        <v>0</v>
      </c>
      <c r="C19" s="40">
        <v>0</v>
      </c>
      <c r="D19" s="40">
        <v>0</v>
      </c>
      <c r="E19" s="40">
        <v>0</v>
      </c>
      <c r="F19" s="40">
        <v>0</v>
      </c>
      <c r="G19" s="40">
        <v>0</v>
      </c>
      <c r="H19" s="40">
        <v>0</v>
      </c>
      <c r="I19" s="40">
        <v>0</v>
      </c>
      <c r="J19" s="106">
        <f t="shared" si="8"/>
        <v>0</v>
      </c>
      <c r="K19" s="106">
        <f t="shared" si="9"/>
        <v>0</v>
      </c>
      <c r="L19" s="40"/>
      <c r="N19" s="33">
        <f>+'Employee Compensation'!G30</f>
        <v>0</v>
      </c>
      <c r="O19" s="164">
        <f>IF(L19="Yes",VLOOKUP(A19,'Prior Period FTE Calculation'!$A$10:$AK$109,36,FALSE),0)</f>
        <v>0</v>
      </c>
      <c r="P19">
        <f>IF(L19="Yes",VLOOKUP(A19,'Prior Period FTE Calculation'!$A$10:$AK$109,37,FALSE),0)</f>
        <v>0</v>
      </c>
      <c r="Q19">
        <f t="shared" si="2"/>
        <v>0</v>
      </c>
      <c r="R19">
        <f t="shared" si="3"/>
        <v>0</v>
      </c>
      <c r="S19" s="165">
        <f t="shared" si="4"/>
        <v>0</v>
      </c>
      <c r="T19" s="33">
        <f t="shared" si="5"/>
        <v>0</v>
      </c>
      <c r="U19" s="33">
        <f t="shared" si="6"/>
        <v>0</v>
      </c>
      <c r="V19" s="166">
        <f t="shared" si="7"/>
        <v>0</v>
      </c>
    </row>
    <row r="20" spans="1:22" x14ac:dyDescent="0.25">
      <c r="A20" s="193" t="str">
        <f>+'Employee Compensation'!A31</f>
        <v>&lt;employee name&gt;</v>
      </c>
      <c r="B20" s="40">
        <v>0</v>
      </c>
      <c r="C20" s="40">
        <v>0</v>
      </c>
      <c r="D20" s="40">
        <v>0</v>
      </c>
      <c r="E20" s="40">
        <v>0</v>
      </c>
      <c r="F20" s="40">
        <v>0</v>
      </c>
      <c r="G20" s="40">
        <v>0</v>
      </c>
      <c r="H20" s="40">
        <v>0</v>
      </c>
      <c r="I20" s="40">
        <v>0</v>
      </c>
      <c r="J20" s="106">
        <f t="shared" si="8"/>
        <v>0</v>
      </c>
      <c r="K20" s="106">
        <f t="shared" si="9"/>
        <v>0</v>
      </c>
      <c r="L20" s="40"/>
      <c r="N20" s="33">
        <f>+'Employee Compensation'!G31</f>
        <v>0</v>
      </c>
      <c r="O20" s="164">
        <f>IF(L20="Yes",VLOOKUP(A20,'Prior Period FTE Calculation'!$A$10:$AK$109,36,FALSE),0)</f>
        <v>0</v>
      </c>
      <c r="P20">
        <f>IF(L20="Yes",VLOOKUP(A20,'Prior Period FTE Calculation'!$A$10:$AK$109,37,FALSE),0)</f>
        <v>0</v>
      </c>
      <c r="Q20">
        <f t="shared" si="2"/>
        <v>0</v>
      </c>
      <c r="R20">
        <f t="shared" si="3"/>
        <v>0</v>
      </c>
      <c r="S20" s="165">
        <f t="shared" si="4"/>
        <v>0</v>
      </c>
      <c r="T20" s="33">
        <f t="shared" si="5"/>
        <v>0</v>
      </c>
      <c r="U20" s="33">
        <f t="shared" si="6"/>
        <v>0</v>
      </c>
      <c r="V20" s="166">
        <f t="shared" si="7"/>
        <v>0</v>
      </c>
    </row>
    <row r="21" spans="1:22" x14ac:dyDescent="0.25">
      <c r="A21" s="193" t="str">
        <f>+'Employee Compensation'!A32</f>
        <v>&lt;employee name&gt;</v>
      </c>
      <c r="B21" s="40">
        <v>0</v>
      </c>
      <c r="C21" s="40">
        <v>0</v>
      </c>
      <c r="D21" s="40">
        <v>0</v>
      </c>
      <c r="E21" s="40">
        <v>0</v>
      </c>
      <c r="F21" s="40">
        <v>0</v>
      </c>
      <c r="G21" s="40">
        <v>0</v>
      </c>
      <c r="H21" s="40">
        <v>0</v>
      </c>
      <c r="I21" s="40">
        <v>0</v>
      </c>
      <c r="J21" s="106">
        <f t="shared" si="8"/>
        <v>0</v>
      </c>
      <c r="K21" s="106">
        <f t="shared" si="9"/>
        <v>0</v>
      </c>
      <c r="L21" s="40"/>
      <c r="N21" s="33">
        <f>+'Employee Compensation'!G32</f>
        <v>0</v>
      </c>
      <c r="O21" s="164">
        <f>IF(L21="Yes",VLOOKUP(A21,'Prior Period FTE Calculation'!$A$10:$AK$109,36,FALSE),0)</f>
        <v>0</v>
      </c>
      <c r="P21">
        <f>IF(L21="Yes",VLOOKUP(A21,'Prior Period FTE Calculation'!$A$10:$AK$109,37,FALSE),0)</f>
        <v>0</v>
      </c>
      <c r="Q21">
        <f t="shared" si="2"/>
        <v>0</v>
      </c>
      <c r="R21">
        <f t="shared" si="3"/>
        <v>0</v>
      </c>
      <c r="S21" s="165">
        <f t="shared" si="4"/>
        <v>0</v>
      </c>
      <c r="T21" s="33">
        <f t="shared" si="5"/>
        <v>0</v>
      </c>
      <c r="U21" s="33">
        <f t="shared" si="6"/>
        <v>0</v>
      </c>
      <c r="V21" s="166">
        <f t="shared" si="7"/>
        <v>0</v>
      </c>
    </row>
    <row r="22" spans="1:22" x14ac:dyDescent="0.25">
      <c r="A22" s="193" t="str">
        <f>+'Employee Compensation'!A33</f>
        <v>&lt;employee name&gt;</v>
      </c>
      <c r="B22" s="40">
        <v>0</v>
      </c>
      <c r="C22" s="40">
        <v>0</v>
      </c>
      <c r="D22" s="40">
        <v>0</v>
      </c>
      <c r="E22" s="40">
        <v>0</v>
      </c>
      <c r="F22" s="40">
        <v>0</v>
      </c>
      <c r="G22" s="40">
        <v>0</v>
      </c>
      <c r="H22" s="40">
        <v>0</v>
      </c>
      <c r="I22" s="40">
        <v>0</v>
      </c>
      <c r="J22" s="106">
        <f t="shared" si="8"/>
        <v>0</v>
      </c>
      <c r="K22" s="106">
        <f t="shared" si="9"/>
        <v>0</v>
      </c>
      <c r="L22" s="40"/>
      <c r="N22" s="33">
        <f>+'Employee Compensation'!G33</f>
        <v>0</v>
      </c>
      <c r="O22" s="164">
        <f>IF(L22="Yes",VLOOKUP(A22,'Prior Period FTE Calculation'!$A$10:$AK$109,36,FALSE),0)</f>
        <v>0</v>
      </c>
      <c r="P22">
        <f>IF(L22="Yes",VLOOKUP(A22,'Prior Period FTE Calculation'!$A$10:$AK$109,37,FALSE),0)</f>
        <v>0</v>
      </c>
      <c r="Q22">
        <f t="shared" si="2"/>
        <v>0</v>
      </c>
      <c r="R22">
        <f t="shared" si="3"/>
        <v>0</v>
      </c>
      <c r="S22" s="165">
        <f t="shared" si="4"/>
        <v>0</v>
      </c>
      <c r="T22" s="33">
        <f t="shared" si="5"/>
        <v>0</v>
      </c>
      <c r="U22" s="33">
        <f t="shared" si="6"/>
        <v>0</v>
      </c>
      <c r="V22" s="166">
        <f t="shared" si="7"/>
        <v>0</v>
      </c>
    </row>
    <row r="23" spans="1:22" x14ac:dyDescent="0.25">
      <c r="A23" s="193" t="str">
        <f>+'Employee Compensation'!A34</f>
        <v>&lt;employee name&gt;</v>
      </c>
      <c r="B23" s="40">
        <v>0</v>
      </c>
      <c r="C23" s="40">
        <v>0</v>
      </c>
      <c r="D23" s="40">
        <v>0</v>
      </c>
      <c r="E23" s="40">
        <v>0</v>
      </c>
      <c r="F23" s="40">
        <v>0</v>
      </c>
      <c r="G23" s="40">
        <v>0</v>
      </c>
      <c r="H23" s="40">
        <v>0</v>
      </c>
      <c r="I23" s="40">
        <v>0</v>
      </c>
      <c r="J23" s="106">
        <f t="shared" si="8"/>
        <v>0</v>
      </c>
      <c r="K23" s="106">
        <f t="shared" si="9"/>
        <v>0</v>
      </c>
      <c r="L23" s="40"/>
      <c r="N23" s="33">
        <f>+'Employee Compensation'!G34</f>
        <v>0</v>
      </c>
      <c r="O23" s="164">
        <f>IF(L23="Yes",VLOOKUP(A23,'Prior Period FTE Calculation'!$A$10:$AK$109,36,FALSE),0)</f>
        <v>0</v>
      </c>
      <c r="P23">
        <f>IF(L23="Yes",VLOOKUP(A23,'Prior Period FTE Calculation'!$A$10:$AK$109,37,FALSE),0)</f>
        <v>0</v>
      </c>
      <c r="Q23">
        <f t="shared" si="2"/>
        <v>0</v>
      </c>
      <c r="R23">
        <f t="shared" si="3"/>
        <v>0</v>
      </c>
      <c r="S23" s="165">
        <f t="shared" si="4"/>
        <v>0</v>
      </c>
      <c r="T23" s="33">
        <f t="shared" si="5"/>
        <v>0</v>
      </c>
      <c r="U23" s="33">
        <f t="shared" si="6"/>
        <v>0</v>
      </c>
      <c r="V23" s="166">
        <f t="shared" si="7"/>
        <v>0</v>
      </c>
    </row>
    <row r="24" spans="1:22" x14ac:dyDescent="0.25">
      <c r="A24" s="193" t="str">
        <f>+'Employee Compensation'!A35</f>
        <v>&lt;employee name&gt;</v>
      </c>
      <c r="B24" s="40">
        <v>0</v>
      </c>
      <c r="C24" s="40">
        <v>0</v>
      </c>
      <c r="D24" s="40">
        <v>0</v>
      </c>
      <c r="E24" s="40">
        <v>0</v>
      </c>
      <c r="F24" s="40">
        <v>0</v>
      </c>
      <c r="G24" s="40">
        <v>0</v>
      </c>
      <c r="H24" s="40">
        <v>0</v>
      </c>
      <c r="I24" s="40">
        <v>0</v>
      </c>
      <c r="J24" s="106">
        <f t="shared" si="8"/>
        <v>0</v>
      </c>
      <c r="K24" s="106">
        <f t="shared" si="9"/>
        <v>0</v>
      </c>
      <c r="L24" s="40"/>
      <c r="N24" s="33">
        <f>+'Employee Compensation'!G35</f>
        <v>0</v>
      </c>
      <c r="O24" s="164">
        <f>IF(L24="Yes",VLOOKUP(A24,'Prior Period FTE Calculation'!$A$10:$AK$109,36,FALSE),0)</f>
        <v>0</v>
      </c>
      <c r="P24">
        <f>IF(L24="Yes",VLOOKUP(A24,'Prior Period FTE Calculation'!$A$10:$AK$109,37,FALSE),0)</f>
        <v>0</v>
      </c>
      <c r="Q24">
        <f t="shared" si="2"/>
        <v>0</v>
      </c>
      <c r="R24">
        <f t="shared" si="3"/>
        <v>0</v>
      </c>
      <c r="S24" s="165">
        <f t="shared" si="4"/>
        <v>0</v>
      </c>
      <c r="T24" s="33">
        <f t="shared" si="5"/>
        <v>0</v>
      </c>
      <c r="U24" s="33">
        <f t="shared" si="6"/>
        <v>0</v>
      </c>
      <c r="V24" s="166">
        <f t="shared" si="7"/>
        <v>0</v>
      </c>
    </row>
    <row r="25" spans="1:22" x14ac:dyDescent="0.25">
      <c r="A25" s="193" t="str">
        <f>+'Employee Compensation'!A36</f>
        <v>&lt;employee name&gt;</v>
      </c>
      <c r="B25" s="40">
        <v>0</v>
      </c>
      <c r="C25" s="40">
        <v>0</v>
      </c>
      <c r="D25" s="40">
        <v>0</v>
      </c>
      <c r="E25" s="40">
        <v>0</v>
      </c>
      <c r="F25" s="40">
        <v>0</v>
      </c>
      <c r="G25" s="40">
        <v>0</v>
      </c>
      <c r="H25" s="40">
        <v>0</v>
      </c>
      <c r="I25" s="40">
        <v>0</v>
      </c>
      <c r="J25" s="106">
        <f t="shared" si="8"/>
        <v>0</v>
      </c>
      <c r="K25" s="106">
        <f t="shared" si="9"/>
        <v>0</v>
      </c>
      <c r="L25" s="40"/>
      <c r="N25" s="33">
        <f>+'Employee Compensation'!G36</f>
        <v>0</v>
      </c>
      <c r="O25" s="164">
        <f>IF(L25="Yes",VLOOKUP(A25,'Prior Period FTE Calculation'!$A$10:$AK$109,36,FALSE),0)</f>
        <v>0</v>
      </c>
      <c r="P25">
        <f>IF(L25="Yes",VLOOKUP(A25,'Prior Period FTE Calculation'!$A$10:$AK$109,37,FALSE),0)</f>
        <v>0</v>
      </c>
      <c r="Q25">
        <f t="shared" si="2"/>
        <v>0</v>
      </c>
      <c r="R25">
        <f t="shared" si="3"/>
        <v>0</v>
      </c>
      <c r="S25" s="165">
        <f t="shared" si="4"/>
        <v>0</v>
      </c>
      <c r="T25" s="33">
        <f t="shared" si="5"/>
        <v>0</v>
      </c>
      <c r="U25" s="33">
        <f t="shared" si="6"/>
        <v>0</v>
      </c>
      <c r="V25" s="166">
        <f t="shared" si="7"/>
        <v>0</v>
      </c>
    </row>
    <row r="26" spans="1:22" x14ac:dyDescent="0.25">
      <c r="A26" s="193" t="str">
        <f>+'Employee Compensation'!A37</f>
        <v>&lt;employee name&gt;</v>
      </c>
      <c r="B26" s="40">
        <v>0</v>
      </c>
      <c r="C26" s="40">
        <v>0</v>
      </c>
      <c r="D26" s="40">
        <v>0</v>
      </c>
      <c r="E26" s="40">
        <v>0</v>
      </c>
      <c r="F26" s="40">
        <v>0</v>
      </c>
      <c r="G26" s="40">
        <v>0</v>
      </c>
      <c r="H26" s="40">
        <v>0</v>
      </c>
      <c r="I26" s="40">
        <v>0</v>
      </c>
      <c r="J26" s="106">
        <f t="shared" si="8"/>
        <v>0</v>
      </c>
      <c r="K26" s="106">
        <f t="shared" si="9"/>
        <v>0</v>
      </c>
      <c r="L26" s="40"/>
      <c r="N26" s="33">
        <f>+'Employee Compensation'!G37</f>
        <v>0</v>
      </c>
      <c r="O26" s="164">
        <f>IF(L26="Yes",VLOOKUP(A26,'Prior Period FTE Calculation'!$A$10:$AK$109,36,FALSE),0)</f>
        <v>0</v>
      </c>
      <c r="P26">
        <f>IF(L26="Yes",VLOOKUP(A26,'Prior Period FTE Calculation'!$A$10:$AK$109,37,FALSE),0)</f>
        <v>0</v>
      </c>
      <c r="Q26">
        <f t="shared" si="2"/>
        <v>0</v>
      </c>
      <c r="R26">
        <f t="shared" si="3"/>
        <v>0</v>
      </c>
      <c r="S26" s="165">
        <f t="shared" si="4"/>
        <v>0</v>
      </c>
      <c r="T26" s="33">
        <f t="shared" si="5"/>
        <v>0</v>
      </c>
      <c r="U26" s="33">
        <f t="shared" si="6"/>
        <v>0</v>
      </c>
      <c r="V26" s="166">
        <f t="shared" si="7"/>
        <v>0</v>
      </c>
    </row>
    <row r="27" spans="1:22" x14ac:dyDescent="0.25">
      <c r="A27" s="193" t="str">
        <f>+'Employee Compensation'!A38</f>
        <v>&lt;employee name&gt;</v>
      </c>
      <c r="B27" s="40">
        <v>0</v>
      </c>
      <c r="C27" s="40">
        <v>0</v>
      </c>
      <c r="D27" s="40">
        <v>0</v>
      </c>
      <c r="E27" s="40">
        <v>0</v>
      </c>
      <c r="F27" s="40">
        <v>0</v>
      </c>
      <c r="G27" s="40">
        <v>0</v>
      </c>
      <c r="H27" s="40">
        <v>0</v>
      </c>
      <c r="I27" s="40">
        <v>0</v>
      </c>
      <c r="J27" s="106">
        <f t="shared" si="8"/>
        <v>0</v>
      </c>
      <c r="K27" s="106">
        <f t="shared" si="9"/>
        <v>0</v>
      </c>
      <c r="L27" s="40"/>
      <c r="N27" s="33">
        <f>+'Employee Compensation'!G38</f>
        <v>0</v>
      </c>
      <c r="O27" s="164">
        <f>IF(L27="Yes",VLOOKUP(A27,'Prior Period FTE Calculation'!$A$10:$AK$109,36,FALSE),0)</f>
        <v>0</v>
      </c>
      <c r="P27">
        <f>IF(L27="Yes",VLOOKUP(A27,'Prior Period FTE Calculation'!$A$10:$AK$109,37,FALSE),0)</f>
        <v>0</v>
      </c>
      <c r="Q27">
        <f t="shared" si="2"/>
        <v>0</v>
      </c>
      <c r="R27">
        <f t="shared" si="3"/>
        <v>0</v>
      </c>
      <c r="S27" s="165">
        <f t="shared" si="4"/>
        <v>0</v>
      </c>
      <c r="T27" s="33">
        <f t="shared" si="5"/>
        <v>0</v>
      </c>
      <c r="U27" s="33">
        <f t="shared" si="6"/>
        <v>0</v>
      </c>
      <c r="V27" s="166">
        <f t="shared" si="7"/>
        <v>0</v>
      </c>
    </row>
    <row r="28" spans="1:22" x14ac:dyDescent="0.25">
      <c r="A28" s="193" t="str">
        <f>+'Employee Compensation'!A39</f>
        <v>&lt;employee name&gt;</v>
      </c>
      <c r="B28" s="40">
        <v>0</v>
      </c>
      <c r="C28" s="40">
        <v>0</v>
      </c>
      <c r="D28" s="40">
        <v>0</v>
      </c>
      <c r="E28" s="40">
        <v>0</v>
      </c>
      <c r="F28" s="40">
        <v>0</v>
      </c>
      <c r="G28" s="40">
        <v>0</v>
      </c>
      <c r="H28" s="40">
        <v>0</v>
      </c>
      <c r="I28" s="40">
        <v>0</v>
      </c>
      <c r="J28" s="106">
        <f t="shared" si="8"/>
        <v>0</v>
      </c>
      <c r="K28" s="106">
        <f t="shared" si="9"/>
        <v>0</v>
      </c>
      <c r="L28" s="40"/>
      <c r="N28" s="33">
        <f>+'Employee Compensation'!G39</f>
        <v>0</v>
      </c>
      <c r="O28" s="164">
        <f>IF(L28="Yes",VLOOKUP(A28,'Prior Period FTE Calculation'!$A$10:$AK$109,36,FALSE),0)</f>
        <v>0</v>
      </c>
      <c r="P28">
        <f>IF(L28="Yes",VLOOKUP(A28,'Prior Period FTE Calculation'!$A$10:$AK$109,37,FALSE),0)</f>
        <v>0</v>
      </c>
      <c r="Q28">
        <f t="shared" si="2"/>
        <v>0</v>
      </c>
      <c r="R28">
        <f t="shared" si="3"/>
        <v>0</v>
      </c>
      <c r="S28" s="165">
        <f t="shared" si="4"/>
        <v>0</v>
      </c>
      <c r="T28" s="33">
        <f t="shared" si="5"/>
        <v>0</v>
      </c>
      <c r="U28" s="33">
        <f t="shared" si="6"/>
        <v>0</v>
      </c>
      <c r="V28" s="166">
        <f t="shared" si="7"/>
        <v>0</v>
      </c>
    </row>
    <row r="29" spans="1:22" x14ac:dyDescent="0.25">
      <c r="A29" s="193" t="str">
        <f>+'Employee Compensation'!A40</f>
        <v>&lt;employee name&gt;</v>
      </c>
      <c r="B29" s="40">
        <v>0</v>
      </c>
      <c r="C29" s="40">
        <v>0</v>
      </c>
      <c r="D29" s="40">
        <v>0</v>
      </c>
      <c r="E29" s="40">
        <v>0</v>
      </c>
      <c r="F29" s="40">
        <v>0</v>
      </c>
      <c r="G29" s="40">
        <v>0</v>
      </c>
      <c r="H29" s="40">
        <v>0</v>
      </c>
      <c r="I29" s="40">
        <v>0</v>
      </c>
      <c r="J29" s="106">
        <f t="shared" si="8"/>
        <v>0</v>
      </c>
      <c r="K29" s="106">
        <f t="shared" si="9"/>
        <v>0</v>
      </c>
      <c r="L29" s="40"/>
      <c r="N29" s="33">
        <f>+'Employee Compensation'!G40</f>
        <v>0</v>
      </c>
      <c r="O29" s="164">
        <f>IF(L29="Yes",VLOOKUP(A29,'Prior Period FTE Calculation'!$A$10:$AK$109,36,FALSE),0)</f>
        <v>0</v>
      </c>
      <c r="P29">
        <f>IF(L29="Yes",VLOOKUP(A29,'Prior Period FTE Calculation'!$A$10:$AK$109,37,FALSE),0)</f>
        <v>0</v>
      </c>
      <c r="Q29">
        <f t="shared" si="2"/>
        <v>0</v>
      </c>
      <c r="R29">
        <f t="shared" si="3"/>
        <v>0</v>
      </c>
      <c r="S29" s="165">
        <f t="shared" si="4"/>
        <v>0</v>
      </c>
      <c r="T29" s="33">
        <f t="shared" si="5"/>
        <v>0</v>
      </c>
      <c r="U29" s="33">
        <f t="shared" si="6"/>
        <v>0</v>
      </c>
      <c r="V29" s="166">
        <f t="shared" si="7"/>
        <v>0</v>
      </c>
    </row>
    <row r="30" spans="1:22" x14ac:dyDescent="0.25">
      <c r="A30" s="193" t="str">
        <f>+'Employee Compensation'!A41</f>
        <v>&lt;employee name&gt;</v>
      </c>
      <c r="B30" s="40">
        <v>0</v>
      </c>
      <c r="C30" s="40">
        <v>0</v>
      </c>
      <c r="D30" s="40">
        <v>0</v>
      </c>
      <c r="E30" s="40">
        <v>0</v>
      </c>
      <c r="F30" s="40">
        <v>0</v>
      </c>
      <c r="G30" s="40">
        <v>0</v>
      </c>
      <c r="H30" s="40">
        <v>0</v>
      </c>
      <c r="I30" s="40">
        <v>0</v>
      </c>
      <c r="J30" s="106">
        <f t="shared" si="8"/>
        <v>0</v>
      </c>
      <c r="K30" s="106">
        <f t="shared" si="9"/>
        <v>0</v>
      </c>
      <c r="L30" s="40"/>
      <c r="N30" s="33">
        <f>+'Employee Compensation'!G41</f>
        <v>0</v>
      </c>
      <c r="O30" s="164">
        <f>IF(L30="Yes",VLOOKUP(A30,'Prior Period FTE Calculation'!$A$10:$AK$109,36,FALSE),0)</f>
        <v>0</v>
      </c>
      <c r="P30">
        <f>IF(L30="Yes",VLOOKUP(A30,'Prior Period FTE Calculation'!$A$10:$AK$109,37,FALSE),0)</f>
        <v>0</v>
      </c>
      <c r="Q30">
        <f t="shared" si="2"/>
        <v>0</v>
      </c>
      <c r="R30">
        <f t="shared" si="3"/>
        <v>0</v>
      </c>
      <c r="S30" s="165">
        <f t="shared" si="4"/>
        <v>0</v>
      </c>
      <c r="T30" s="33">
        <f t="shared" si="5"/>
        <v>0</v>
      </c>
      <c r="U30" s="33">
        <f t="shared" si="6"/>
        <v>0</v>
      </c>
      <c r="V30" s="166">
        <f t="shared" si="7"/>
        <v>0</v>
      </c>
    </row>
    <row r="31" spans="1:22" x14ac:dyDescent="0.25">
      <c r="A31" s="193" t="str">
        <f>+'Employee Compensation'!A42</f>
        <v>&lt;employee name&gt;</v>
      </c>
      <c r="B31" s="40">
        <v>0</v>
      </c>
      <c r="C31" s="40">
        <v>0</v>
      </c>
      <c r="D31" s="40">
        <v>0</v>
      </c>
      <c r="E31" s="40">
        <v>0</v>
      </c>
      <c r="F31" s="40">
        <v>0</v>
      </c>
      <c r="G31" s="40">
        <v>0</v>
      </c>
      <c r="H31" s="40">
        <v>0</v>
      </c>
      <c r="I31" s="40">
        <v>0</v>
      </c>
      <c r="J31" s="106">
        <f t="shared" si="8"/>
        <v>0</v>
      </c>
      <c r="K31" s="106">
        <f t="shared" si="9"/>
        <v>0</v>
      </c>
      <c r="L31" s="40"/>
      <c r="N31" s="33">
        <f>+'Employee Compensation'!G42</f>
        <v>0</v>
      </c>
      <c r="O31" s="164">
        <f>IF(L31="Yes",VLOOKUP(A31,'Prior Period FTE Calculation'!$A$10:$AK$109,36,FALSE),0)</f>
        <v>0</v>
      </c>
      <c r="P31">
        <f>IF(L31="Yes",VLOOKUP(A31,'Prior Period FTE Calculation'!$A$10:$AK$109,37,FALSE),0)</f>
        <v>0</v>
      </c>
      <c r="Q31">
        <f t="shared" si="2"/>
        <v>0</v>
      </c>
      <c r="R31">
        <f t="shared" si="3"/>
        <v>0</v>
      </c>
      <c r="S31" s="165">
        <f t="shared" si="4"/>
        <v>0</v>
      </c>
      <c r="T31" s="33">
        <f t="shared" si="5"/>
        <v>0</v>
      </c>
      <c r="U31" s="33">
        <f t="shared" si="6"/>
        <v>0</v>
      </c>
      <c r="V31" s="166">
        <f t="shared" si="7"/>
        <v>0</v>
      </c>
    </row>
    <row r="32" spans="1:22" x14ac:dyDescent="0.25">
      <c r="A32" s="193" t="str">
        <f>+'Employee Compensation'!A43</f>
        <v>&lt;employee name&gt;</v>
      </c>
      <c r="B32" s="40">
        <v>0</v>
      </c>
      <c r="C32" s="40">
        <v>0</v>
      </c>
      <c r="D32" s="40">
        <v>0</v>
      </c>
      <c r="E32" s="40">
        <v>0</v>
      </c>
      <c r="F32" s="40">
        <v>0</v>
      </c>
      <c r="G32" s="40">
        <v>0</v>
      </c>
      <c r="H32" s="40">
        <v>0</v>
      </c>
      <c r="I32" s="40">
        <v>0</v>
      </c>
      <c r="J32" s="106">
        <f t="shared" si="8"/>
        <v>0</v>
      </c>
      <c r="K32" s="106">
        <f t="shared" si="9"/>
        <v>0</v>
      </c>
      <c r="L32" s="40"/>
      <c r="N32" s="33">
        <f>+'Employee Compensation'!G43</f>
        <v>0</v>
      </c>
      <c r="O32" s="164">
        <f>IF(L32="Yes",VLOOKUP(A32,'Prior Period FTE Calculation'!$A$10:$AK$109,36,FALSE),0)</f>
        <v>0</v>
      </c>
      <c r="P32">
        <f>IF(L32="Yes",VLOOKUP(A32,'Prior Period FTE Calculation'!$A$10:$AK$109,37,FALSE),0)</f>
        <v>0</v>
      </c>
      <c r="Q32">
        <f t="shared" si="2"/>
        <v>0</v>
      </c>
      <c r="R32">
        <f t="shared" si="3"/>
        <v>0</v>
      </c>
      <c r="S32" s="165">
        <f t="shared" si="4"/>
        <v>0</v>
      </c>
      <c r="T32" s="33">
        <f t="shared" si="5"/>
        <v>0</v>
      </c>
      <c r="U32" s="33">
        <f t="shared" si="6"/>
        <v>0</v>
      </c>
      <c r="V32" s="166">
        <f t="shared" si="7"/>
        <v>0</v>
      </c>
    </row>
    <row r="33" spans="1:22" x14ac:dyDescent="0.25">
      <c r="A33" s="193" t="str">
        <f>+'Employee Compensation'!A44</f>
        <v>&lt;employee name&gt;</v>
      </c>
      <c r="B33" s="40">
        <v>0</v>
      </c>
      <c r="C33" s="40">
        <v>0</v>
      </c>
      <c r="D33" s="40">
        <v>0</v>
      </c>
      <c r="E33" s="40">
        <v>0</v>
      </c>
      <c r="F33" s="40">
        <v>0</v>
      </c>
      <c r="G33" s="40">
        <v>0</v>
      </c>
      <c r="H33" s="40">
        <v>0</v>
      </c>
      <c r="I33" s="40">
        <v>0</v>
      </c>
      <c r="J33" s="106">
        <f t="shared" si="8"/>
        <v>0</v>
      </c>
      <c r="K33" s="106">
        <f t="shared" si="9"/>
        <v>0</v>
      </c>
      <c r="L33" s="40"/>
      <c r="N33" s="33">
        <f>+'Employee Compensation'!G44</f>
        <v>0</v>
      </c>
      <c r="O33" s="164">
        <f>IF(L33="Yes",VLOOKUP(A33,'Prior Period FTE Calculation'!$A$10:$AK$109,36,FALSE),0)</f>
        <v>0</v>
      </c>
      <c r="P33">
        <f>IF(L33="Yes",VLOOKUP(A33,'Prior Period FTE Calculation'!$A$10:$AK$109,37,FALSE),0)</f>
        <v>0</v>
      </c>
      <c r="Q33">
        <f t="shared" si="2"/>
        <v>0</v>
      </c>
      <c r="R33">
        <f t="shared" si="3"/>
        <v>0</v>
      </c>
      <c r="S33" s="165">
        <f t="shared" si="4"/>
        <v>0</v>
      </c>
      <c r="T33" s="33">
        <f t="shared" si="5"/>
        <v>0</v>
      </c>
      <c r="U33" s="33">
        <f t="shared" si="6"/>
        <v>0</v>
      </c>
      <c r="V33" s="166">
        <f t="shared" si="7"/>
        <v>0</v>
      </c>
    </row>
    <row r="34" spans="1:22" x14ac:dyDescent="0.25">
      <c r="A34" s="193" t="str">
        <f>+'Employee Compensation'!A45</f>
        <v>&lt;employee name&gt;</v>
      </c>
      <c r="B34" s="40">
        <v>0</v>
      </c>
      <c r="C34" s="40">
        <v>0</v>
      </c>
      <c r="D34" s="40">
        <v>0</v>
      </c>
      <c r="E34" s="40">
        <v>0</v>
      </c>
      <c r="F34" s="40">
        <v>0</v>
      </c>
      <c r="G34" s="40">
        <v>0</v>
      </c>
      <c r="H34" s="40">
        <v>0</v>
      </c>
      <c r="I34" s="40">
        <v>0</v>
      </c>
      <c r="J34" s="106">
        <f t="shared" si="8"/>
        <v>0</v>
      </c>
      <c r="K34" s="106">
        <f t="shared" si="9"/>
        <v>0</v>
      </c>
      <c r="L34" s="40"/>
      <c r="N34" s="33">
        <f>+'Employee Compensation'!G45</f>
        <v>0</v>
      </c>
      <c r="O34" s="164">
        <f>IF(L34="Yes",VLOOKUP(A34,'Prior Period FTE Calculation'!$A$10:$AK$109,36,FALSE),0)</f>
        <v>0</v>
      </c>
      <c r="P34">
        <f>IF(L34="Yes",VLOOKUP(A34,'Prior Period FTE Calculation'!$A$10:$AK$109,37,FALSE),0)</f>
        <v>0</v>
      </c>
      <c r="Q34">
        <f t="shared" si="2"/>
        <v>0</v>
      </c>
      <c r="R34">
        <f t="shared" si="3"/>
        <v>0</v>
      </c>
      <c r="S34" s="165">
        <f t="shared" si="4"/>
        <v>0</v>
      </c>
      <c r="T34" s="33">
        <f t="shared" si="5"/>
        <v>0</v>
      </c>
      <c r="U34" s="33">
        <f t="shared" si="6"/>
        <v>0</v>
      </c>
      <c r="V34" s="166">
        <f t="shared" si="7"/>
        <v>0</v>
      </c>
    </row>
    <row r="35" spans="1:22" x14ac:dyDescent="0.25">
      <c r="A35" s="193" t="str">
        <f>+'Employee Compensation'!A46</f>
        <v>&lt;employee name&gt;</v>
      </c>
      <c r="B35" s="40">
        <v>0</v>
      </c>
      <c r="C35" s="40">
        <v>0</v>
      </c>
      <c r="D35" s="40">
        <v>0</v>
      </c>
      <c r="E35" s="40">
        <v>0</v>
      </c>
      <c r="F35" s="40">
        <v>0</v>
      </c>
      <c r="G35" s="40">
        <v>0</v>
      </c>
      <c r="H35" s="40">
        <v>0</v>
      </c>
      <c r="I35" s="40">
        <v>0</v>
      </c>
      <c r="J35" s="106">
        <f t="shared" si="8"/>
        <v>0</v>
      </c>
      <c r="K35" s="106">
        <f t="shared" si="9"/>
        <v>0</v>
      </c>
      <c r="L35" s="40"/>
      <c r="N35" s="33">
        <f>+'Employee Compensation'!G46</f>
        <v>0</v>
      </c>
      <c r="O35" s="164">
        <f>IF(L35="Yes",VLOOKUP(A35,'Prior Period FTE Calculation'!$A$10:$AK$109,36,FALSE),0)</f>
        <v>0</v>
      </c>
      <c r="P35">
        <f>IF(L35="Yes",VLOOKUP(A35,'Prior Period FTE Calculation'!$A$10:$AK$109,37,FALSE),0)</f>
        <v>0</v>
      </c>
      <c r="Q35">
        <f t="shared" si="2"/>
        <v>0</v>
      </c>
      <c r="R35">
        <f t="shared" si="3"/>
        <v>0</v>
      </c>
      <c r="S35" s="165">
        <f t="shared" si="4"/>
        <v>0</v>
      </c>
      <c r="T35" s="33">
        <f t="shared" si="5"/>
        <v>0</v>
      </c>
      <c r="U35" s="33">
        <f t="shared" si="6"/>
        <v>0</v>
      </c>
      <c r="V35" s="166">
        <f t="shared" si="7"/>
        <v>0</v>
      </c>
    </row>
    <row r="36" spans="1:22" x14ac:dyDescent="0.25">
      <c r="A36" s="193" t="str">
        <f>+'Employee Compensation'!A47</f>
        <v>&lt;employee name&gt;</v>
      </c>
      <c r="B36" s="40">
        <v>0</v>
      </c>
      <c r="C36" s="40">
        <v>0</v>
      </c>
      <c r="D36" s="40">
        <v>0</v>
      </c>
      <c r="E36" s="40">
        <v>0</v>
      </c>
      <c r="F36" s="40">
        <v>0</v>
      </c>
      <c r="G36" s="40">
        <v>0</v>
      </c>
      <c r="H36" s="40">
        <v>0</v>
      </c>
      <c r="I36" s="40">
        <v>0</v>
      </c>
      <c r="J36" s="106">
        <f t="shared" si="8"/>
        <v>0</v>
      </c>
      <c r="K36" s="106">
        <f t="shared" si="9"/>
        <v>0</v>
      </c>
      <c r="L36" s="40"/>
      <c r="N36" s="33">
        <f>+'Employee Compensation'!G47</f>
        <v>0</v>
      </c>
      <c r="O36" s="164">
        <f>IF(L36="Yes",VLOOKUP(A36,'Prior Period FTE Calculation'!$A$10:$AK$109,36,FALSE),0)</f>
        <v>0</v>
      </c>
      <c r="P36">
        <f>IF(L36="Yes",VLOOKUP(A36,'Prior Period FTE Calculation'!$A$10:$AK$109,37,FALSE),0)</f>
        <v>0</v>
      </c>
      <c r="Q36">
        <f t="shared" si="2"/>
        <v>0</v>
      </c>
      <c r="R36">
        <f t="shared" si="3"/>
        <v>0</v>
      </c>
      <c r="S36" s="165">
        <f t="shared" si="4"/>
        <v>0</v>
      </c>
      <c r="T36" s="33">
        <f t="shared" si="5"/>
        <v>0</v>
      </c>
      <c r="U36" s="33">
        <f t="shared" si="6"/>
        <v>0</v>
      </c>
      <c r="V36" s="166">
        <f t="shared" si="7"/>
        <v>0</v>
      </c>
    </row>
    <row r="37" spans="1:22" x14ac:dyDescent="0.25">
      <c r="A37" s="193" t="str">
        <f>+'Employee Compensation'!A48</f>
        <v>&lt;employee name&gt;</v>
      </c>
      <c r="B37" s="40">
        <v>0</v>
      </c>
      <c r="C37" s="40">
        <v>0</v>
      </c>
      <c r="D37" s="40">
        <v>0</v>
      </c>
      <c r="E37" s="40">
        <v>0</v>
      </c>
      <c r="F37" s="40">
        <v>0</v>
      </c>
      <c r="G37" s="40">
        <v>0</v>
      </c>
      <c r="H37" s="40">
        <v>0</v>
      </c>
      <c r="I37" s="40">
        <v>0</v>
      </c>
      <c r="J37" s="106">
        <f t="shared" si="8"/>
        <v>0</v>
      </c>
      <c r="K37" s="106">
        <f t="shared" si="9"/>
        <v>0</v>
      </c>
      <c r="L37" s="40"/>
      <c r="N37" s="33">
        <f>+'Employee Compensation'!G48</f>
        <v>0</v>
      </c>
      <c r="O37" s="164">
        <f>IF(L37="Yes",VLOOKUP(A37,'Prior Period FTE Calculation'!$A$10:$AK$109,36,FALSE),0)</f>
        <v>0</v>
      </c>
      <c r="P37">
        <f>IF(L37="Yes",VLOOKUP(A37,'Prior Period FTE Calculation'!$A$10:$AK$109,37,FALSE),0)</f>
        <v>0</v>
      </c>
      <c r="Q37">
        <f t="shared" si="2"/>
        <v>0</v>
      </c>
      <c r="R37">
        <f t="shared" si="3"/>
        <v>0</v>
      </c>
      <c r="S37" s="165">
        <f t="shared" si="4"/>
        <v>0</v>
      </c>
      <c r="T37" s="33">
        <f t="shared" si="5"/>
        <v>0</v>
      </c>
      <c r="U37" s="33">
        <f t="shared" si="6"/>
        <v>0</v>
      </c>
      <c r="V37" s="166">
        <f t="shared" si="7"/>
        <v>0</v>
      </c>
    </row>
    <row r="38" spans="1:22" x14ac:dyDescent="0.25">
      <c r="A38" s="193" t="str">
        <f>+'Employee Compensation'!A49</f>
        <v>&lt;employee name&gt;</v>
      </c>
      <c r="B38" s="40">
        <v>0</v>
      </c>
      <c r="C38" s="40">
        <v>0</v>
      </c>
      <c r="D38" s="40">
        <v>0</v>
      </c>
      <c r="E38" s="40">
        <v>0</v>
      </c>
      <c r="F38" s="40">
        <v>0</v>
      </c>
      <c r="G38" s="40">
        <v>0</v>
      </c>
      <c r="H38" s="40">
        <v>0</v>
      </c>
      <c r="I38" s="40">
        <v>0</v>
      </c>
      <c r="J38" s="106">
        <f t="shared" si="8"/>
        <v>0</v>
      </c>
      <c r="K38" s="106">
        <f t="shared" si="9"/>
        <v>0</v>
      </c>
      <c r="L38" s="40"/>
      <c r="N38" s="33">
        <f>+'Employee Compensation'!G49</f>
        <v>0</v>
      </c>
      <c r="O38" s="164">
        <f>IF(L38="Yes",VLOOKUP(A38,'Prior Period FTE Calculation'!$A$10:$AK$109,36,FALSE),0)</f>
        <v>0</v>
      </c>
      <c r="P38">
        <f>IF(L38="Yes",VLOOKUP(A38,'Prior Period FTE Calculation'!$A$10:$AK$109,37,FALSE),0)</f>
        <v>0</v>
      </c>
      <c r="Q38">
        <f t="shared" si="2"/>
        <v>0</v>
      </c>
      <c r="R38">
        <f t="shared" si="3"/>
        <v>0</v>
      </c>
      <c r="S38" s="165">
        <f t="shared" si="4"/>
        <v>0</v>
      </c>
      <c r="T38" s="33">
        <f t="shared" si="5"/>
        <v>0</v>
      </c>
      <c r="U38" s="33">
        <f t="shared" si="6"/>
        <v>0</v>
      </c>
      <c r="V38" s="166">
        <f t="shared" si="7"/>
        <v>0</v>
      </c>
    </row>
    <row r="39" spans="1:22" x14ac:dyDescent="0.25">
      <c r="A39" s="193" t="str">
        <f>+'Employee Compensation'!A50</f>
        <v>&lt;employee name&gt;</v>
      </c>
      <c r="B39" s="40">
        <v>0</v>
      </c>
      <c r="C39" s="40">
        <v>0</v>
      </c>
      <c r="D39" s="40">
        <v>0</v>
      </c>
      <c r="E39" s="40">
        <v>0</v>
      </c>
      <c r="F39" s="40">
        <v>0</v>
      </c>
      <c r="G39" s="40">
        <v>0</v>
      </c>
      <c r="H39" s="40">
        <v>0</v>
      </c>
      <c r="I39" s="40">
        <v>0</v>
      </c>
      <c r="J39" s="106">
        <f t="shared" si="8"/>
        <v>0</v>
      </c>
      <c r="K39" s="106">
        <f t="shared" si="9"/>
        <v>0</v>
      </c>
      <c r="L39" s="40"/>
      <c r="N39" s="33">
        <f>+'Employee Compensation'!G50</f>
        <v>0</v>
      </c>
      <c r="O39" s="164">
        <f>IF(L39="Yes",VLOOKUP(A39,'Prior Period FTE Calculation'!$A$10:$AK$109,36,FALSE),0)</f>
        <v>0</v>
      </c>
      <c r="P39">
        <f>IF(L39="Yes",VLOOKUP(A39,'Prior Period FTE Calculation'!$A$10:$AK$109,37,FALSE),0)</f>
        <v>0</v>
      </c>
      <c r="Q39">
        <f t="shared" si="2"/>
        <v>0</v>
      </c>
      <c r="R39">
        <f t="shared" si="3"/>
        <v>0</v>
      </c>
      <c r="S39" s="165">
        <f t="shared" si="4"/>
        <v>0</v>
      </c>
      <c r="T39" s="33">
        <f t="shared" si="5"/>
        <v>0</v>
      </c>
      <c r="U39" s="33">
        <f t="shared" si="6"/>
        <v>0</v>
      </c>
      <c r="V39" s="166">
        <f t="shared" si="7"/>
        <v>0</v>
      </c>
    </row>
    <row r="40" spans="1:22" x14ac:dyDescent="0.25">
      <c r="A40" s="193" t="str">
        <f>+'Employee Compensation'!A51</f>
        <v>&lt;employee name&gt;</v>
      </c>
      <c r="B40" s="40">
        <v>0</v>
      </c>
      <c r="C40" s="40">
        <v>0</v>
      </c>
      <c r="D40" s="40">
        <v>0</v>
      </c>
      <c r="E40" s="40">
        <v>0</v>
      </c>
      <c r="F40" s="40">
        <v>0</v>
      </c>
      <c r="G40" s="40">
        <v>0</v>
      </c>
      <c r="H40" s="40">
        <v>0</v>
      </c>
      <c r="I40" s="40">
        <v>0</v>
      </c>
      <c r="J40" s="106">
        <f t="shared" si="8"/>
        <v>0</v>
      </c>
      <c r="K40" s="106">
        <f t="shared" si="9"/>
        <v>0</v>
      </c>
      <c r="L40" s="40"/>
      <c r="N40" s="33">
        <f>+'Employee Compensation'!G51</f>
        <v>0</v>
      </c>
      <c r="O40" s="164">
        <f>IF(L40="Yes",VLOOKUP(A40,'Prior Period FTE Calculation'!$A$10:$AK$109,36,FALSE),0)</f>
        <v>0</v>
      </c>
      <c r="P40">
        <f>IF(L40="Yes",VLOOKUP(A40,'Prior Period FTE Calculation'!$A$10:$AK$109,37,FALSE),0)</f>
        <v>0</v>
      </c>
      <c r="Q40">
        <f t="shared" si="2"/>
        <v>0</v>
      </c>
      <c r="R40">
        <f t="shared" si="3"/>
        <v>0</v>
      </c>
      <c r="S40" s="165">
        <f t="shared" si="4"/>
        <v>0</v>
      </c>
      <c r="T40" s="33">
        <f t="shared" si="5"/>
        <v>0</v>
      </c>
      <c r="U40" s="33">
        <f t="shared" si="6"/>
        <v>0</v>
      </c>
      <c r="V40" s="166">
        <f t="shared" si="7"/>
        <v>0</v>
      </c>
    </row>
    <row r="41" spans="1:22" x14ac:dyDescent="0.25">
      <c r="A41" s="193" t="str">
        <f>+'Employee Compensation'!A52</f>
        <v>&lt;employee name&gt;</v>
      </c>
      <c r="B41" s="40">
        <v>0</v>
      </c>
      <c r="C41" s="40">
        <v>0</v>
      </c>
      <c r="D41" s="40">
        <v>0</v>
      </c>
      <c r="E41" s="40">
        <v>0</v>
      </c>
      <c r="F41" s="40">
        <v>0</v>
      </c>
      <c r="G41" s="40">
        <v>0</v>
      </c>
      <c r="H41" s="40">
        <v>0</v>
      </c>
      <c r="I41" s="40">
        <v>0</v>
      </c>
      <c r="J41" s="106">
        <f t="shared" si="8"/>
        <v>0</v>
      </c>
      <c r="K41" s="106">
        <f t="shared" si="9"/>
        <v>0</v>
      </c>
      <c r="L41" s="40"/>
      <c r="N41" s="33">
        <f>+'Employee Compensation'!G52</f>
        <v>0</v>
      </c>
      <c r="O41" s="164">
        <f>IF(L41="Yes",VLOOKUP(A41,'Prior Period FTE Calculation'!$A$10:$AK$109,36,FALSE),0)</f>
        <v>0</v>
      </c>
      <c r="P41">
        <f>IF(L41="Yes",VLOOKUP(A41,'Prior Period FTE Calculation'!$A$10:$AK$109,37,FALSE),0)</f>
        <v>0</v>
      </c>
      <c r="Q41">
        <f t="shared" si="2"/>
        <v>0</v>
      </c>
      <c r="R41">
        <f t="shared" si="3"/>
        <v>0</v>
      </c>
      <c r="S41" s="165">
        <f t="shared" si="4"/>
        <v>0</v>
      </c>
      <c r="T41" s="33">
        <f t="shared" si="5"/>
        <v>0</v>
      </c>
      <c r="U41" s="33">
        <f t="shared" si="6"/>
        <v>0</v>
      </c>
      <c r="V41" s="166">
        <f t="shared" si="7"/>
        <v>0</v>
      </c>
    </row>
    <row r="42" spans="1:22" x14ac:dyDescent="0.25">
      <c r="A42" s="193" t="str">
        <f>+'Employee Compensation'!A53</f>
        <v>&lt;employee name&gt;</v>
      </c>
      <c r="B42" s="40">
        <v>0</v>
      </c>
      <c r="C42" s="40">
        <v>0</v>
      </c>
      <c r="D42" s="40">
        <v>0</v>
      </c>
      <c r="E42" s="40">
        <v>0</v>
      </c>
      <c r="F42" s="40">
        <v>0</v>
      </c>
      <c r="G42" s="40">
        <v>0</v>
      </c>
      <c r="H42" s="40">
        <v>0</v>
      </c>
      <c r="I42" s="40">
        <v>0</v>
      </c>
      <c r="J42" s="106">
        <f t="shared" si="8"/>
        <v>0</v>
      </c>
      <c r="K42" s="106">
        <f t="shared" si="9"/>
        <v>0</v>
      </c>
      <c r="L42" s="40"/>
      <c r="N42" s="33">
        <f>+'Employee Compensation'!G53</f>
        <v>0</v>
      </c>
      <c r="O42" s="164">
        <f>IF(L42="Yes",VLOOKUP(A42,'Prior Period FTE Calculation'!$A$10:$AK$109,36,FALSE),0)</f>
        <v>0</v>
      </c>
      <c r="P42">
        <f>IF(L42="Yes",VLOOKUP(A42,'Prior Period FTE Calculation'!$A$10:$AK$109,37,FALSE),0)</f>
        <v>0</v>
      </c>
      <c r="Q42">
        <f t="shared" si="2"/>
        <v>0</v>
      </c>
      <c r="R42">
        <f t="shared" si="3"/>
        <v>0</v>
      </c>
      <c r="S42" s="165">
        <f t="shared" si="4"/>
        <v>0</v>
      </c>
      <c r="T42" s="33">
        <f t="shared" si="5"/>
        <v>0</v>
      </c>
      <c r="U42" s="33">
        <f t="shared" si="6"/>
        <v>0</v>
      </c>
      <c r="V42" s="166">
        <f t="shared" si="7"/>
        <v>0</v>
      </c>
    </row>
    <row r="43" spans="1:22" x14ac:dyDescent="0.25">
      <c r="A43" s="193" t="str">
        <f>+'Employee Compensation'!A54</f>
        <v>&lt;employee name&gt;</v>
      </c>
      <c r="B43" s="40">
        <v>0</v>
      </c>
      <c r="C43" s="40">
        <v>0</v>
      </c>
      <c r="D43" s="40">
        <v>0</v>
      </c>
      <c r="E43" s="40">
        <v>0</v>
      </c>
      <c r="F43" s="40">
        <v>0</v>
      </c>
      <c r="G43" s="40">
        <v>0</v>
      </c>
      <c r="H43" s="40">
        <v>0</v>
      </c>
      <c r="I43" s="40">
        <v>0</v>
      </c>
      <c r="J43" s="106">
        <f t="shared" si="8"/>
        <v>0</v>
      </c>
      <c r="K43" s="106">
        <f t="shared" si="9"/>
        <v>0</v>
      </c>
      <c r="L43" s="40"/>
      <c r="N43" s="33">
        <f>+'Employee Compensation'!G54</f>
        <v>0</v>
      </c>
      <c r="O43" s="164">
        <f>IF(L43="Yes",VLOOKUP(A43,'Prior Period FTE Calculation'!$A$10:$AK$109,36,FALSE),0)</f>
        <v>0</v>
      </c>
      <c r="P43">
        <f>IF(L43="Yes",VLOOKUP(A43,'Prior Period FTE Calculation'!$A$10:$AK$109,37,FALSE),0)</f>
        <v>0</v>
      </c>
      <c r="Q43">
        <f t="shared" si="2"/>
        <v>0</v>
      </c>
      <c r="R43">
        <f t="shared" si="3"/>
        <v>0</v>
      </c>
      <c r="S43" s="165">
        <f t="shared" si="4"/>
        <v>0</v>
      </c>
      <c r="T43" s="33">
        <f t="shared" si="5"/>
        <v>0</v>
      </c>
      <c r="U43" s="33">
        <f t="shared" si="6"/>
        <v>0</v>
      </c>
      <c r="V43" s="166">
        <f t="shared" si="7"/>
        <v>0</v>
      </c>
    </row>
    <row r="44" spans="1:22" x14ac:dyDescent="0.25">
      <c r="A44" s="193" t="str">
        <f>+'Employee Compensation'!A55</f>
        <v>&lt;employee name&gt;</v>
      </c>
      <c r="B44" s="40">
        <v>0</v>
      </c>
      <c r="C44" s="40">
        <v>0</v>
      </c>
      <c r="D44" s="40">
        <v>0</v>
      </c>
      <c r="E44" s="40">
        <v>0</v>
      </c>
      <c r="F44" s="40">
        <v>0</v>
      </c>
      <c r="G44" s="40">
        <v>0</v>
      </c>
      <c r="H44" s="40">
        <v>0</v>
      </c>
      <c r="I44" s="40">
        <v>0</v>
      </c>
      <c r="J44" s="106">
        <f t="shared" si="8"/>
        <v>0</v>
      </c>
      <c r="K44" s="106">
        <f t="shared" si="9"/>
        <v>0</v>
      </c>
      <c r="L44" s="40"/>
      <c r="N44" s="33">
        <f>+'Employee Compensation'!G55</f>
        <v>0</v>
      </c>
      <c r="O44" s="164">
        <f>IF(L44="Yes",VLOOKUP(A44,'Prior Period FTE Calculation'!$A$10:$AK$109,36,FALSE),0)</f>
        <v>0</v>
      </c>
      <c r="P44">
        <f>IF(L44="Yes",VLOOKUP(A44,'Prior Period FTE Calculation'!$A$10:$AK$109,37,FALSE),0)</f>
        <v>0</v>
      </c>
      <c r="Q44">
        <f t="shared" si="2"/>
        <v>0</v>
      </c>
      <c r="R44">
        <f t="shared" si="3"/>
        <v>0</v>
      </c>
      <c r="S44" s="165">
        <f t="shared" si="4"/>
        <v>0</v>
      </c>
      <c r="T44" s="33">
        <f t="shared" si="5"/>
        <v>0</v>
      </c>
      <c r="U44" s="33">
        <f t="shared" si="6"/>
        <v>0</v>
      </c>
      <c r="V44" s="166">
        <f t="shared" si="7"/>
        <v>0</v>
      </c>
    </row>
    <row r="45" spans="1:22" x14ac:dyDescent="0.25">
      <c r="A45" s="193" t="str">
        <f>+'Employee Compensation'!A56</f>
        <v>&lt;employee name&gt;</v>
      </c>
      <c r="B45" s="40">
        <v>0</v>
      </c>
      <c r="C45" s="40">
        <v>0</v>
      </c>
      <c r="D45" s="40">
        <v>0</v>
      </c>
      <c r="E45" s="40">
        <v>0</v>
      </c>
      <c r="F45" s="40">
        <v>0</v>
      </c>
      <c r="G45" s="40">
        <v>0</v>
      </c>
      <c r="H45" s="40">
        <v>0</v>
      </c>
      <c r="I45" s="40">
        <v>0</v>
      </c>
      <c r="J45" s="106">
        <f t="shared" si="8"/>
        <v>0</v>
      </c>
      <c r="K45" s="106">
        <f t="shared" si="9"/>
        <v>0</v>
      </c>
      <c r="L45" s="40"/>
      <c r="N45" s="33">
        <f>+'Employee Compensation'!G56</f>
        <v>0</v>
      </c>
      <c r="O45" s="164">
        <f>IF(L45="Yes",VLOOKUP(A45,'Prior Period FTE Calculation'!$A$10:$AK$109,36,FALSE),0)</f>
        <v>0</v>
      </c>
      <c r="P45">
        <f>IF(L45="Yes",VLOOKUP(A45,'Prior Period FTE Calculation'!$A$10:$AK$109,37,FALSE),0)</f>
        <v>0</v>
      </c>
      <c r="Q45">
        <f t="shared" si="2"/>
        <v>0</v>
      </c>
      <c r="R45">
        <f t="shared" si="3"/>
        <v>0</v>
      </c>
      <c r="S45" s="165">
        <f t="shared" si="4"/>
        <v>0</v>
      </c>
      <c r="T45" s="33">
        <f t="shared" si="5"/>
        <v>0</v>
      </c>
      <c r="U45" s="33">
        <f t="shared" si="6"/>
        <v>0</v>
      </c>
      <c r="V45" s="166">
        <f t="shared" si="7"/>
        <v>0</v>
      </c>
    </row>
    <row r="46" spans="1:22" x14ac:dyDescent="0.25">
      <c r="A46" s="193" t="str">
        <f>+'Employee Compensation'!A57</f>
        <v>&lt;employee name&gt;</v>
      </c>
      <c r="B46" s="40">
        <v>0</v>
      </c>
      <c r="C46" s="40">
        <v>0</v>
      </c>
      <c r="D46" s="40">
        <v>0</v>
      </c>
      <c r="E46" s="40">
        <v>0</v>
      </c>
      <c r="F46" s="40">
        <v>0</v>
      </c>
      <c r="G46" s="40">
        <v>0</v>
      </c>
      <c r="H46" s="40">
        <v>0</v>
      </c>
      <c r="I46" s="40">
        <v>0</v>
      </c>
      <c r="J46" s="106">
        <f t="shared" si="8"/>
        <v>0</v>
      </c>
      <c r="K46" s="106">
        <f t="shared" si="9"/>
        <v>0</v>
      </c>
      <c r="L46" s="40"/>
      <c r="N46" s="33">
        <f>+'Employee Compensation'!G57</f>
        <v>0</v>
      </c>
      <c r="O46" s="164">
        <f>IF(L46="Yes",VLOOKUP(A46,'Prior Period FTE Calculation'!$A$10:$AK$109,36,FALSE),0)</f>
        <v>0</v>
      </c>
      <c r="P46">
        <f>IF(L46="Yes",VLOOKUP(A46,'Prior Period FTE Calculation'!$A$10:$AK$109,37,FALSE),0)</f>
        <v>0</v>
      </c>
      <c r="Q46">
        <f t="shared" si="2"/>
        <v>0</v>
      </c>
      <c r="R46">
        <f t="shared" si="3"/>
        <v>0</v>
      </c>
      <c r="S46" s="165">
        <f t="shared" si="4"/>
        <v>0</v>
      </c>
      <c r="T46" s="33">
        <f t="shared" si="5"/>
        <v>0</v>
      </c>
      <c r="U46" s="33">
        <f t="shared" si="6"/>
        <v>0</v>
      </c>
      <c r="V46" s="166">
        <f t="shared" si="7"/>
        <v>0</v>
      </c>
    </row>
    <row r="47" spans="1:22" x14ac:dyDescent="0.25">
      <c r="A47" s="193" t="str">
        <f>+'Employee Compensation'!A58</f>
        <v>&lt;employee name&gt;</v>
      </c>
      <c r="B47" s="40">
        <v>0</v>
      </c>
      <c r="C47" s="40">
        <v>0</v>
      </c>
      <c r="D47" s="40">
        <v>0</v>
      </c>
      <c r="E47" s="40">
        <v>0</v>
      </c>
      <c r="F47" s="40">
        <v>0</v>
      </c>
      <c r="G47" s="40">
        <v>0</v>
      </c>
      <c r="H47" s="40">
        <v>0</v>
      </c>
      <c r="I47" s="40">
        <v>0</v>
      </c>
      <c r="J47" s="106">
        <f t="shared" si="8"/>
        <v>0</v>
      </c>
      <c r="K47" s="106">
        <f t="shared" si="9"/>
        <v>0</v>
      </c>
      <c r="L47" s="40"/>
      <c r="N47" s="33">
        <f>+'Employee Compensation'!G58</f>
        <v>0</v>
      </c>
      <c r="O47" s="164">
        <f>IF(L47="Yes",VLOOKUP(A47,'Prior Period FTE Calculation'!$A$10:$AK$109,36,FALSE),0)</f>
        <v>0</v>
      </c>
      <c r="P47">
        <f>IF(L47="Yes",VLOOKUP(A47,'Prior Period FTE Calculation'!$A$10:$AK$109,37,FALSE),0)</f>
        <v>0</v>
      </c>
      <c r="Q47">
        <f t="shared" si="2"/>
        <v>0</v>
      </c>
      <c r="R47">
        <f t="shared" si="3"/>
        <v>0</v>
      </c>
      <c r="S47" s="165">
        <f t="shared" si="4"/>
        <v>0</v>
      </c>
      <c r="T47" s="33">
        <f t="shared" si="5"/>
        <v>0</v>
      </c>
      <c r="U47" s="33">
        <f t="shared" si="6"/>
        <v>0</v>
      </c>
      <c r="V47" s="166">
        <f t="shared" si="7"/>
        <v>0</v>
      </c>
    </row>
    <row r="48" spans="1:22" x14ac:dyDescent="0.25">
      <c r="A48" s="193" t="str">
        <f>+'Employee Compensation'!A59</f>
        <v>&lt;employee name&gt;</v>
      </c>
      <c r="B48" s="40">
        <v>0</v>
      </c>
      <c r="C48" s="40">
        <v>0</v>
      </c>
      <c r="D48" s="40">
        <v>0</v>
      </c>
      <c r="E48" s="40">
        <v>0</v>
      </c>
      <c r="F48" s="40">
        <v>0</v>
      </c>
      <c r="G48" s="40">
        <v>0</v>
      </c>
      <c r="H48" s="40">
        <v>0</v>
      </c>
      <c r="I48" s="40">
        <v>0</v>
      </c>
      <c r="J48" s="106">
        <f t="shared" si="8"/>
        <v>0</v>
      </c>
      <c r="K48" s="106">
        <f t="shared" si="9"/>
        <v>0</v>
      </c>
      <c r="L48" s="40"/>
      <c r="N48" s="33">
        <f>+'Employee Compensation'!G59</f>
        <v>0</v>
      </c>
      <c r="O48" s="164">
        <f>IF(L48="Yes",VLOOKUP(A48,'Prior Period FTE Calculation'!$A$10:$AK$109,36,FALSE),0)</f>
        <v>0</v>
      </c>
      <c r="P48">
        <f>IF(L48="Yes",VLOOKUP(A48,'Prior Period FTE Calculation'!$A$10:$AK$109,37,FALSE),0)</f>
        <v>0</v>
      </c>
      <c r="Q48">
        <f t="shared" si="2"/>
        <v>0</v>
      </c>
      <c r="R48">
        <f t="shared" si="3"/>
        <v>0</v>
      </c>
      <c r="S48" s="165">
        <f t="shared" si="4"/>
        <v>0</v>
      </c>
      <c r="T48" s="33">
        <f t="shared" si="5"/>
        <v>0</v>
      </c>
      <c r="U48" s="33">
        <f t="shared" si="6"/>
        <v>0</v>
      </c>
      <c r="V48" s="166">
        <f t="shared" si="7"/>
        <v>0</v>
      </c>
    </row>
    <row r="49" spans="1:22" x14ac:dyDescent="0.25">
      <c r="A49" s="193" t="str">
        <f>+'Employee Compensation'!A60</f>
        <v>&lt;employee name&gt;</v>
      </c>
      <c r="B49" s="40">
        <v>0</v>
      </c>
      <c r="C49" s="40">
        <v>0</v>
      </c>
      <c r="D49" s="40">
        <v>0</v>
      </c>
      <c r="E49" s="40">
        <v>0</v>
      </c>
      <c r="F49" s="40">
        <v>0</v>
      </c>
      <c r="G49" s="40">
        <v>0</v>
      </c>
      <c r="H49" s="40">
        <v>0</v>
      </c>
      <c r="I49" s="40">
        <v>0</v>
      </c>
      <c r="J49" s="106">
        <f t="shared" si="8"/>
        <v>0</v>
      </c>
      <c r="K49" s="106">
        <f t="shared" si="9"/>
        <v>0</v>
      </c>
      <c r="L49" s="40"/>
      <c r="N49" s="33">
        <f>+'Employee Compensation'!G60</f>
        <v>0</v>
      </c>
      <c r="O49" s="164">
        <f>IF(L49="Yes",VLOOKUP(A49,'Prior Period FTE Calculation'!$A$10:$AK$109,36,FALSE),0)</f>
        <v>0</v>
      </c>
      <c r="P49">
        <f>IF(L49="Yes",VLOOKUP(A49,'Prior Period FTE Calculation'!$A$10:$AK$109,37,FALSE),0)</f>
        <v>0</v>
      </c>
      <c r="Q49">
        <f t="shared" si="2"/>
        <v>0</v>
      </c>
      <c r="R49">
        <f t="shared" si="3"/>
        <v>0</v>
      </c>
      <c r="S49" s="165">
        <f t="shared" si="4"/>
        <v>0</v>
      </c>
      <c r="T49" s="33">
        <f t="shared" si="5"/>
        <v>0</v>
      </c>
      <c r="U49" s="33">
        <f t="shared" si="6"/>
        <v>0</v>
      </c>
      <c r="V49" s="166">
        <f t="shared" si="7"/>
        <v>0</v>
      </c>
    </row>
    <row r="50" spans="1:22" x14ac:dyDescent="0.25">
      <c r="A50" s="193" t="str">
        <f>+'Employee Compensation'!A61</f>
        <v>&lt;employee name&gt;</v>
      </c>
      <c r="B50" s="40">
        <v>0</v>
      </c>
      <c r="C50" s="40">
        <v>0</v>
      </c>
      <c r="D50" s="40">
        <v>0</v>
      </c>
      <c r="E50" s="40">
        <v>0</v>
      </c>
      <c r="F50" s="40">
        <v>0</v>
      </c>
      <c r="G50" s="40">
        <v>0</v>
      </c>
      <c r="H50" s="40">
        <v>0</v>
      </c>
      <c r="I50" s="40">
        <v>0</v>
      </c>
      <c r="J50" s="106">
        <f t="shared" si="8"/>
        <v>0</v>
      </c>
      <c r="K50" s="106">
        <f t="shared" si="9"/>
        <v>0</v>
      </c>
      <c r="L50" s="40"/>
      <c r="N50" s="33">
        <f>+'Employee Compensation'!G61</f>
        <v>0</v>
      </c>
      <c r="O50" s="164">
        <f>IF(L50="Yes",VLOOKUP(A50,'Prior Period FTE Calculation'!$A$10:$AK$109,36,FALSE),0)</f>
        <v>0</v>
      </c>
      <c r="P50">
        <f>IF(L50="Yes",VLOOKUP(A50,'Prior Period FTE Calculation'!$A$10:$AK$109,37,FALSE),0)</f>
        <v>0</v>
      </c>
      <c r="Q50">
        <f t="shared" si="2"/>
        <v>0</v>
      </c>
      <c r="R50">
        <f t="shared" si="3"/>
        <v>0</v>
      </c>
      <c r="S50" s="165">
        <f t="shared" si="4"/>
        <v>0</v>
      </c>
      <c r="T50" s="33">
        <f t="shared" si="5"/>
        <v>0</v>
      </c>
      <c r="U50" s="33">
        <f t="shared" si="6"/>
        <v>0</v>
      </c>
      <c r="V50" s="166">
        <f t="shared" si="7"/>
        <v>0</v>
      </c>
    </row>
    <row r="51" spans="1:22" x14ac:dyDescent="0.25">
      <c r="A51" s="193" t="str">
        <f>+'Employee Compensation'!A62</f>
        <v>&lt;employee name&gt;</v>
      </c>
      <c r="B51" s="40">
        <v>0</v>
      </c>
      <c r="C51" s="40">
        <v>0</v>
      </c>
      <c r="D51" s="40">
        <v>0</v>
      </c>
      <c r="E51" s="40">
        <v>0</v>
      </c>
      <c r="F51" s="40">
        <v>0</v>
      </c>
      <c r="G51" s="40">
        <v>0</v>
      </c>
      <c r="H51" s="40">
        <v>0</v>
      </c>
      <c r="I51" s="40">
        <v>0</v>
      </c>
      <c r="J51" s="106">
        <f t="shared" si="8"/>
        <v>0</v>
      </c>
      <c r="K51" s="106">
        <f t="shared" si="9"/>
        <v>0</v>
      </c>
      <c r="L51" s="40"/>
      <c r="N51" s="33">
        <f>+'Employee Compensation'!G62</f>
        <v>0</v>
      </c>
      <c r="O51" s="164">
        <f>IF(L51="Yes",VLOOKUP(A51,'Prior Period FTE Calculation'!$A$10:$AK$109,36,FALSE),0)</f>
        <v>0</v>
      </c>
      <c r="P51">
        <f>IF(L51="Yes",VLOOKUP(A51,'Prior Period FTE Calculation'!$A$10:$AK$109,37,FALSE),0)</f>
        <v>0</v>
      </c>
      <c r="Q51">
        <f t="shared" si="2"/>
        <v>0</v>
      </c>
      <c r="R51">
        <f t="shared" si="3"/>
        <v>0</v>
      </c>
      <c r="S51" s="165">
        <f t="shared" si="4"/>
        <v>0</v>
      </c>
      <c r="T51" s="33">
        <f t="shared" si="5"/>
        <v>0</v>
      </c>
      <c r="U51" s="33">
        <f t="shared" si="6"/>
        <v>0</v>
      </c>
      <c r="V51" s="166">
        <f t="shared" si="7"/>
        <v>0</v>
      </c>
    </row>
    <row r="52" spans="1:22" x14ac:dyDescent="0.25">
      <c r="A52" s="193" t="str">
        <f>+'Employee Compensation'!A63</f>
        <v>&lt;employee name&gt;</v>
      </c>
      <c r="B52" s="40">
        <v>0</v>
      </c>
      <c r="C52" s="40">
        <v>0</v>
      </c>
      <c r="D52" s="40">
        <v>0</v>
      </c>
      <c r="E52" s="40">
        <v>0</v>
      </c>
      <c r="F52" s="40">
        <v>0</v>
      </c>
      <c r="G52" s="40">
        <v>0</v>
      </c>
      <c r="H52" s="40">
        <v>0</v>
      </c>
      <c r="I52" s="40">
        <v>0</v>
      </c>
      <c r="J52" s="106">
        <f t="shared" si="8"/>
        <v>0</v>
      </c>
      <c r="K52" s="106">
        <f t="shared" si="9"/>
        <v>0</v>
      </c>
      <c r="L52" s="40"/>
      <c r="N52" s="33">
        <f>+'Employee Compensation'!G63</f>
        <v>0</v>
      </c>
      <c r="O52" s="164">
        <f>IF(L52="Yes",VLOOKUP(A52,'Prior Period FTE Calculation'!$A$10:$AK$109,36,FALSE),0)</f>
        <v>0</v>
      </c>
      <c r="P52">
        <f>IF(L52="Yes",VLOOKUP(A52,'Prior Period FTE Calculation'!$A$10:$AK$109,37,FALSE),0)</f>
        <v>0</v>
      </c>
      <c r="Q52">
        <f t="shared" si="2"/>
        <v>0</v>
      </c>
      <c r="R52">
        <f t="shared" si="3"/>
        <v>0</v>
      </c>
      <c r="S52" s="165">
        <f t="shared" si="4"/>
        <v>0</v>
      </c>
      <c r="T52" s="33">
        <f t="shared" si="5"/>
        <v>0</v>
      </c>
      <c r="U52" s="33">
        <f t="shared" si="6"/>
        <v>0</v>
      </c>
      <c r="V52" s="166">
        <f t="shared" si="7"/>
        <v>0</v>
      </c>
    </row>
    <row r="53" spans="1:22" x14ac:dyDescent="0.25">
      <c r="A53" s="193" t="str">
        <f>+'Employee Compensation'!A64</f>
        <v>&lt;employee name&gt;</v>
      </c>
      <c r="B53" s="40">
        <v>0</v>
      </c>
      <c r="C53" s="40">
        <v>0</v>
      </c>
      <c r="D53" s="40">
        <v>0</v>
      </c>
      <c r="E53" s="40">
        <v>0</v>
      </c>
      <c r="F53" s="40">
        <v>0</v>
      </c>
      <c r="G53" s="40">
        <v>0</v>
      </c>
      <c r="H53" s="40">
        <v>0</v>
      </c>
      <c r="I53" s="40">
        <v>0</v>
      </c>
      <c r="J53" s="106">
        <f t="shared" si="8"/>
        <v>0</v>
      </c>
      <c r="K53" s="106">
        <f t="shared" si="9"/>
        <v>0</v>
      </c>
      <c r="L53" s="40"/>
      <c r="N53" s="33">
        <f>+'Employee Compensation'!G64</f>
        <v>0</v>
      </c>
      <c r="O53" s="164">
        <f>IF(L53="Yes",VLOOKUP(A53,'Prior Period FTE Calculation'!$A$10:$AK$109,36,FALSE),0)</f>
        <v>0</v>
      </c>
      <c r="P53">
        <f>IF(L53="Yes",VLOOKUP(A53,'Prior Period FTE Calculation'!$A$10:$AK$109,37,FALSE),0)</f>
        <v>0</v>
      </c>
      <c r="Q53">
        <f t="shared" si="2"/>
        <v>0</v>
      </c>
      <c r="R53">
        <f t="shared" si="3"/>
        <v>0</v>
      </c>
      <c r="S53" s="165">
        <f t="shared" si="4"/>
        <v>0</v>
      </c>
      <c r="T53" s="33">
        <f t="shared" si="5"/>
        <v>0</v>
      </c>
      <c r="U53" s="33">
        <f t="shared" si="6"/>
        <v>0</v>
      </c>
      <c r="V53" s="166">
        <f t="shared" si="7"/>
        <v>0</v>
      </c>
    </row>
    <row r="54" spans="1:22" x14ac:dyDescent="0.25">
      <c r="A54" s="193" t="str">
        <f>+'Employee Compensation'!A65</f>
        <v>&lt;employee name&gt;</v>
      </c>
      <c r="B54" s="40">
        <v>0</v>
      </c>
      <c r="C54" s="40">
        <v>0</v>
      </c>
      <c r="D54" s="40">
        <v>0</v>
      </c>
      <c r="E54" s="40">
        <v>0</v>
      </c>
      <c r="F54" s="40">
        <v>0</v>
      </c>
      <c r="G54" s="40">
        <v>0</v>
      </c>
      <c r="H54" s="40">
        <v>0</v>
      </c>
      <c r="I54" s="40">
        <v>0</v>
      </c>
      <c r="J54" s="106">
        <f t="shared" si="8"/>
        <v>0</v>
      </c>
      <c r="K54" s="106">
        <f t="shared" si="9"/>
        <v>0</v>
      </c>
      <c r="L54" s="40"/>
      <c r="N54" s="33">
        <f>+'Employee Compensation'!G65</f>
        <v>0</v>
      </c>
      <c r="O54" s="164">
        <f>IF(L54="Yes",VLOOKUP(A54,'Prior Period FTE Calculation'!$A$10:$AK$109,36,FALSE),0)</f>
        <v>0</v>
      </c>
      <c r="P54">
        <f>IF(L54="Yes",VLOOKUP(A54,'Prior Period FTE Calculation'!$A$10:$AK$109,37,FALSE),0)</f>
        <v>0</v>
      </c>
      <c r="Q54">
        <f t="shared" si="2"/>
        <v>0</v>
      </c>
      <c r="R54">
        <f t="shared" si="3"/>
        <v>0</v>
      </c>
      <c r="S54" s="165">
        <f t="shared" si="4"/>
        <v>0</v>
      </c>
      <c r="T54" s="33">
        <f t="shared" si="5"/>
        <v>0</v>
      </c>
      <c r="U54" s="33">
        <f t="shared" si="6"/>
        <v>0</v>
      </c>
      <c r="V54" s="166">
        <f t="shared" si="7"/>
        <v>0</v>
      </c>
    </row>
    <row r="55" spans="1:22" x14ac:dyDescent="0.25">
      <c r="A55" s="193" t="str">
        <f>+'Employee Compensation'!A66</f>
        <v>&lt;employee name&gt;</v>
      </c>
      <c r="B55" s="40">
        <v>0</v>
      </c>
      <c r="C55" s="40">
        <v>0</v>
      </c>
      <c r="D55" s="40">
        <v>0</v>
      </c>
      <c r="E55" s="40">
        <v>0</v>
      </c>
      <c r="F55" s="40">
        <v>0</v>
      </c>
      <c r="G55" s="40">
        <v>0</v>
      </c>
      <c r="H55" s="40">
        <v>0</v>
      </c>
      <c r="I55" s="40">
        <v>0</v>
      </c>
      <c r="J55" s="106">
        <f t="shared" si="8"/>
        <v>0</v>
      </c>
      <c r="K55" s="106">
        <f t="shared" si="9"/>
        <v>0</v>
      </c>
      <c r="L55" s="40"/>
      <c r="N55" s="33">
        <f>+'Employee Compensation'!G66</f>
        <v>0</v>
      </c>
      <c r="O55" s="164">
        <f>IF(L55="Yes",VLOOKUP(A55,'Prior Period FTE Calculation'!$A$10:$AK$109,36,FALSE),0)</f>
        <v>0</v>
      </c>
      <c r="P55">
        <f>IF(L55="Yes",VLOOKUP(A55,'Prior Period FTE Calculation'!$A$10:$AK$109,37,FALSE),0)</f>
        <v>0</v>
      </c>
      <c r="Q55">
        <f t="shared" si="2"/>
        <v>0</v>
      </c>
      <c r="R55">
        <f t="shared" si="3"/>
        <v>0</v>
      </c>
      <c r="S55" s="165">
        <f t="shared" si="4"/>
        <v>0</v>
      </c>
      <c r="T55" s="33">
        <f t="shared" si="5"/>
        <v>0</v>
      </c>
      <c r="U55" s="33">
        <f t="shared" si="6"/>
        <v>0</v>
      </c>
      <c r="V55" s="166">
        <f t="shared" si="7"/>
        <v>0</v>
      </c>
    </row>
    <row r="56" spans="1:22" x14ac:dyDescent="0.25">
      <c r="A56" s="193" t="str">
        <f>+'Employee Compensation'!A67</f>
        <v>&lt;employee name&gt;</v>
      </c>
      <c r="B56" s="40">
        <v>0</v>
      </c>
      <c r="C56" s="40">
        <v>0</v>
      </c>
      <c r="D56" s="40">
        <v>0</v>
      </c>
      <c r="E56" s="40">
        <v>0</v>
      </c>
      <c r="F56" s="40">
        <v>0</v>
      </c>
      <c r="G56" s="40">
        <v>0</v>
      </c>
      <c r="H56" s="40">
        <v>0</v>
      </c>
      <c r="I56" s="40">
        <v>0</v>
      </c>
      <c r="J56" s="106">
        <f t="shared" si="8"/>
        <v>0</v>
      </c>
      <c r="K56" s="106">
        <f t="shared" si="9"/>
        <v>0</v>
      </c>
      <c r="L56" s="40"/>
      <c r="N56" s="33">
        <f>+'Employee Compensation'!G67</f>
        <v>0</v>
      </c>
      <c r="O56" s="164">
        <f>IF(L56="Yes",VLOOKUP(A56,'Prior Period FTE Calculation'!$A$10:$AK$109,36,FALSE),0)</f>
        <v>0</v>
      </c>
      <c r="P56">
        <f>IF(L56="Yes",VLOOKUP(A56,'Prior Period FTE Calculation'!$A$10:$AK$109,37,FALSE),0)</f>
        <v>0</v>
      </c>
      <c r="Q56">
        <f t="shared" si="2"/>
        <v>0</v>
      </c>
      <c r="R56">
        <f t="shared" si="3"/>
        <v>0</v>
      </c>
      <c r="S56" s="165">
        <f t="shared" si="4"/>
        <v>0</v>
      </c>
      <c r="T56" s="33">
        <f t="shared" si="5"/>
        <v>0</v>
      </c>
      <c r="U56" s="33">
        <f t="shared" si="6"/>
        <v>0</v>
      </c>
      <c r="V56" s="166">
        <f t="shared" si="7"/>
        <v>0</v>
      </c>
    </row>
    <row r="57" spans="1:22" x14ac:dyDescent="0.25">
      <c r="A57" s="193" t="str">
        <f>+'Employee Compensation'!A68</f>
        <v>&lt;employee name&gt;</v>
      </c>
      <c r="B57" s="40">
        <v>0</v>
      </c>
      <c r="C57" s="40">
        <v>0</v>
      </c>
      <c r="D57" s="40">
        <v>0</v>
      </c>
      <c r="E57" s="40">
        <v>0</v>
      </c>
      <c r="F57" s="40">
        <v>0</v>
      </c>
      <c r="G57" s="40">
        <v>0</v>
      </c>
      <c r="H57" s="40">
        <v>0</v>
      </c>
      <c r="I57" s="40">
        <v>0</v>
      </c>
      <c r="J57" s="106">
        <f t="shared" si="8"/>
        <v>0</v>
      </c>
      <c r="K57" s="106">
        <f t="shared" si="9"/>
        <v>0</v>
      </c>
      <c r="L57" s="40"/>
      <c r="N57" s="33">
        <f>+'Employee Compensation'!G68</f>
        <v>0</v>
      </c>
      <c r="O57" s="164">
        <f>IF(L57="Yes",VLOOKUP(A57,'Prior Period FTE Calculation'!$A$10:$AK$109,36,FALSE),0)</f>
        <v>0</v>
      </c>
      <c r="P57">
        <f>IF(L57="Yes",VLOOKUP(A57,'Prior Period FTE Calculation'!$A$10:$AK$109,37,FALSE),0)</f>
        <v>0</v>
      </c>
      <c r="Q57">
        <f t="shared" si="2"/>
        <v>0</v>
      </c>
      <c r="R57">
        <f t="shared" si="3"/>
        <v>0</v>
      </c>
      <c r="S57" s="165">
        <f t="shared" si="4"/>
        <v>0</v>
      </c>
      <c r="T57" s="33">
        <f t="shared" si="5"/>
        <v>0</v>
      </c>
      <c r="U57" s="33">
        <f t="shared" si="6"/>
        <v>0</v>
      </c>
      <c r="V57" s="166">
        <f t="shared" si="7"/>
        <v>0</v>
      </c>
    </row>
    <row r="58" spans="1:22" x14ac:dyDescent="0.25">
      <c r="A58" s="193" t="str">
        <f>+'Employee Compensation'!A69</f>
        <v>&lt;employee name&gt;</v>
      </c>
      <c r="B58" s="40">
        <v>0</v>
      </c>
      <c r="C58" s="40">
        <v>0</v>
      </c>
      <c r="D58" s="40">
        <v>0</v>
      </c>
      <c r="E58" s="40">
        <v>0</v>
      </c>
      <c r="F58" s="40">
        <v>0</v>
      </c>
      <c r="G58" s="40">
        <v>0</v>
      </c>
      <c r="H58" s="40">
        <v>0</v>
      </c>
      <c r="I58" s="40">
        <v>0</v>
      </c>
      <c r="J58" s="106">
        <f t="shared" si="8"/>
        <v>0</v>
      </c>
      <c r="K58" s="106">
        <f t="shared" si="9"/>
        <v>0</v>
      </c>
      <c r="L58" s="40"/>
      <c r="N58" s="33">
        <f>+'Employee Compensation'!G69</f>
        <v>0</v>
      </c>
      <c r="O58" s="164">
        <f>IF(L58="Yes",VLOOKUP(A58,'Prior Period FTE Calculation'!$A$10:$AK$109,36,FALSE),0)</f>
        <v>0</v>
      </c>
      <c r="P58">
        <f>IF(L58="Yes",VLOOKUP(A58,'Prior Period FTE Calculation'!$A$10:$AK$109,37,FALSE),0)</f>
        <v>0</v>
      </c>
      <c r="Q58">
        <f t="shared" si="2"/>
        <v>0</v>
      </c>
      <c r="R58">
        <f t="shared" si="3"/>
        <v>0</v>
      </c>
      <c r="S58" s="165">
        <f t="shared" si="4"/>
        <v>0</v>
      </c>
      <c r="T58" s="33">
        <f t="shared" si="5"/>
        <v>0</v>
      </c>
      <c r="U58" s="33">
        <f t="shared" si="6"/>
        <v>0</v>
      </c>
      <c r="V58" s="166">
        <f t="shared" si="7"/>
        <v>0</v>
      </c>
    </row>
    <row r="59" spans="1:22" x14ac:dyDescent="0.25">
      <c r="A59" s="193" t="str">
        <f>+'Employee Compensation'!A70</f>
        <v>&lt;employee name&gt;</v>
      </c>
      <c r="B59" s="40">
        <v>0</v>
      </c>
      <c r="C59" s="40">
        <v>0</v>
      </c>
      <c r="D59" s="40">
        <v>0</v>
      </c>
      <c r="E59" s="40">
        <v>0</v>
      </c>
      <c r="F59" s="40">
        <v>0</v>
      </c>
      <c r="G59" s="40">
        <v>0</v>
      </c>
      <c r="H59" s="40">
        <v>0</v>
      </c>
      <c r="I59" s="40">
        <v>0</v>
      </c>
      <c r="J59" s="106">
        <f t="shared" si="8"/>
        <v>0</v>
      </c>
      <c r="K59" s="106">
        <f t="shared" si="9"/>
        <v>0</v>
      </c>
      <c r="L59" s="40"/>
      <c r="N59" s="33">
        <f>+'Employee Compensation'!G70</f>
        <v>0</v>
      </c>
      <c r="O59" s="164">
        <f>IF(L59="Yes",VLOOKUP(A59,'Prior Period FTE Calculation'!$A$10:$AK$109,36,FALSE),0)</f>
        <v>0</v>
      </c>
      <c r="P59">
        <f>IF(L59="Yes",VLOOKUP(A59,'Prior Period FTE Calculation'!$A$10:$AK$109,37,FALSE),0)</f>
        <v>0</v>
      </c>
      <c r="Q59">
        <f t="shared" si="2"/>
        <v>0</v>
      </c>
      <c r="R59">
        <f t="shared" si="3"/>
        <v>0</v>
      </c>
      <c r="S59" s="165">
        <f t="shared" si="4"/>
        <v>0</v>
      </c>
      <c r="T59" s="33">
        <f t="shared" si="5"/>
        <v>0</v>
      </c>
      <c r="U59" s="33">
        <f t="shared" si="6"/>
        <v>0</v>
      </c>
      <c r="V59" s="166">
        <f t="shared" si="7"/>
        <v>0</v>
      </c>
    </row>
    <row r="60" spans="1:22" x14ac:dyDescent="0.25">
      <c r="A60" s="193" t="str">
        <f>+'Employee Compensation'!A71</f>
        <v>&lt;employee name&gt;</v>
      </c>
      <c r="B60" s="40">
        <v>0</v>
      </c>
      <c r="C60" s="40">
        <v>0</v>
      </c>
      <c r="D60" s="40">
        <v>0</v>
      </c>
      <c r="E60" s="40">
        <v>0</v>
      </c>
      <c r="F60" s="40">
        <v>0</v>
      </c>
      <c r="G60" s="40">
        <v>0</v>
      </c>
      <c r="H60" s="40">
        <v>0</v>
      </c>
      <c r="I60" s="40">
        <v>0</v>
      </c>
      <c r="J60" s="106">
        <f t="shared" si="8"/>
        <v>0</v>
      </c>
      <c r="K60" s="106">
        <f t="shared" si="9"/>
        <v>0</v>
      </c>
      <c r="L60" s="40"/>
      <c r="N60" s="33">
        <f>+'Employee Compensation'!G71</f>
        <v>0</v>
      </c>
      <c r="O60" s="164">
        <f>IF(L60="Yes",VLOOKUP(A60,'Prior Period FTE Calculation'!$A$10:$AK$109,36,FALSE),0)</f>
        <v>0</v>
      </c>
      <c r="P60">
        <f>IF(L60="Yes",VLOOKUP(A60,'Prior Period FTE Calculation'!$A$10:$AK$109,37,FALSE),0)</f>
        <v>0</v>
      </c>
      <c r="Q60">
        <f t="shared" si="2"/>
        <v>0</v>
      </c>
      <c r="R60">
        <f t="shared" si="3"/>
        <v>0</v>
      </c>
      <c r="S60" s="165">
        <f t="shared" si="4"/>
        <v>0</v>
      </c>
      <c r="T60" s="33">
        <f t="shared" si="5"/>
        <v>0</v>
      </c>
      <c r="U60" s="33">
        <f t="shared" si="6"/>
        <v>0</v>
      </c>
      <c r="V60" s="166">
        <f t="shared" si="7"/>
        <v>0</v>
      </c>
    </row>
    <row r="61" spans="1:22" x14ac:dyDescent="0.25">
      <c r="A61" s="193" t="str">
        <f>+'Employee Compensation'!A72</f>
        <v>&lt;employee name&gt;</v>
      </c>
      <c r="B61" s="40">
        <v>0</v>
      </c>
      <c r="C61" s="40">
        <v>0</v>
      </c>
      <c r="D61" s="40">
        <v>0</v>
      </c>
      <c r="E61" s="40">
        <v>0</v>
      </c>
      <c r="F61" s="40">
        <v>0</v>
      </c>
      <c r="G61" s="40">
        <v>0</v>
      </c>
      <c r="H61" s="40">
        <v>0</v>
      </c>
      <c r="I61" s="40">
        <v>0</v>
      </c>
      <c r="J61" s="106">
        <f t="shared" si="8"/>
        <v>0</v>
      </c>
      <c r="K61" s="106">
        <f t="shared" si="9"/>
        <v>0</v>
      </c>
      <c r="L61" s="40"/>
      <c r="N61" s="33">
        <f>+'Employee Compensation'!G72</f>
        <v>0</v>
      </c>
      <c r="O61" s="164">
        <f>IF(L61="Yes",VLOOKUP(A61,'Prior Period FTE Calculation'!$A$10:$AK$109,36,FALSE),0)</f>
        <v>0</v>
      </c>
      <c r="P61">
        <f>IF(L61="Yes",VLOOKUP(A61,'Prior Period FTE Calculation'!$A$10:$AK$109,37,FALSE),0)</f>
        <v>0</v>
      </c>
      <c r="Q61">
        <f t="shared" si="2"/>
        <v>0</v>
      </c>
      <c r="R61">
        <f t="shared" si="3"/>
        <v>0</v>
      </c>
      <c r="S61" s="165">
        <f t="shared" si="4"/>
        <v>0</v>
      </c>
      <c r="T61" s="33">
        <f t="shared" si="5"/>
        <v>0</v>
      </c>
      <c r="U61" s="33">
        <f t="shared" si="6"/>
        <v>0</v>
      </c>
      <c r="V61" s="166">
        <f t="shared" si="7"/>
        <v>0</v>
      </c>
    </row>
    <row r="62" spans="1:22" x14ac:dyDescent="0.25">
      <c r="A62" s="193" t="str">
        <f>+'Employee Compensation'!A73</f>
        <v>&lt;employee name&gt;</v>
      </c>
      <c r="B62" s="40">
        <v>0</v>
      </c>
      <c r="C62" s="40">
        <v>0</v>
      </c>
      <c r="D62" s="40">
        <v>0</v>
      </c>
      <c r="E62" s="40">
        <v>0</v>
      </c>
      <c r="F62" s="40">
        <v>0</v>
      </c>
      <c r="G62" s="40">
        <v>0</v>
      </c>
      <c r="H62" s="40">
        <v>0</v>
      </c>
      <c r="I62" s="40">
        <v>0</v>
      </c>
      <c r="J62" s="106">
        <f t="shared" si="8"/>
        <v>0</v>
      </c>
      <c r="K62" s="106">
        <f t="shared" si="9"/>
        <v>0</v>
      </c>
      <c r="L62" s="40"/>
      <c r="N62" s="33">
        <f>+'Employee Compensation'!G73</f>
        <v>0</v>
      </c>
      <c r="O62" s="164">
        <f>IF(L62="Yes",VLOOKUP(A62,'Prior Period FTE Calculation'!$A$10:$AK$109,36,FALSE),0)</f>
        <v>0</v>
      </c>
      <c r="P62">
        <f>IF(L62="Yes",VLOOKUP(A62,'Prior Period FTE Calculation'!$A$10:$AK$109,37,FALSE),0)</f>
        <v>0</v>
      </c>
      <c r="Q62">
        <f t="shared" si="2"/>
        <v>0</v>
      </c>
      <c r="R62">
        <f t="shared" si="3"/>
        <v>0</v>
      </c>
      <c r="S62" s="165">
        <f t="shared" si="4"/>
        <v>0</v>
      </c>
      <c r="T62" s="33">
        <f t="shared" si="5"/>
        <v>0</v>
      </c>
      <c r="U62" s="33">
        <f t="shared" si="6"/>
        <v>0</v>
      </c>
      <c r="V62" s="166">
        <f t="shared" si="7"/>
        <v>0</v>
      </c>
    </row>
    <row r="63" spans="1:22" x14ac:dyDescent="0.25">
      <c r="A63" s="193" t="str">
        <f>+'Employee Compensation'!A74</f>
        <v>&lt;employee name&gt;</v>
      </c>
      <c r="B63" s="40">
        <v>0</v>
      </c>
      <c r="C63" s="40">
        <v>0</v>
      </c>
      <c r="D63" s="40">
        <v>0</v>
      </c>
      <c r="E63" s="40">
        <v>0</v>
      </c>
      <c r="F63" s="40">
        <v>0</v>
      </c>
      <c r="G63" s="40">
        <v>0</v>
      </c>
      <c r="H63" s="40">
        <v>0</v>
      </c>
      <c r="I63" s="40">
        <v>0</v>
      </c>
      <c r="J63" s="106">
        <f t="shared" si="8"/>
        <v>0</v>
      </c>
      <c r="K63" s="106">
        <f t="shared" si="9"/>
        <v>0</v>
      </c>
      <c r="L63" s="40"/>
      <c r="N63" s="33">
        <f>+'Employee Compensation'!G74</f>
        <v>0</v>
      </c>
      <c r="O63" s="164">
        <f>IF(L63="Yes",VLOOKUP(A63,'Prior Period FTE Calculation'!$A$10:$AK$109,36,FALSE),0)</f>
        <v>0</v>
      </c>
      <c r="P63">
        <f>IF(L63="Yes",VLOOKUP(A63,'Prior Period FTE Calculation'!$A$10:$AK$109,37,FALSE),0)</f>
        <v>0</v>
      </c>
      <c r="Q63">
        <f t="shared" si="2"/>
        <v>0</v>
      </c>
      <c r="R63">
        <f t="shared" si="3"/>
        <v>0</v>
      </c>
      <c r="S63" s="165">
        <f t="shared" si="4"/>
        <v>0</v>
      </c>
      <c r="T63" s="33">
        <f t="shared" si="5"/>
        <v>0</v>
      </c>
      <c r="U63" s="33">
        <f t="shared" si="6"/>
        <v>0</v>
      </c>
      <c r="V63" s="166">
        <f t="shared" si="7"/>
        <v>0</v>
      </c>
    </row>
    <row r="64" spans="1:22" x14ac:dyDescent="0.25">
      <c r="A64" s="193" t="str">
        <f>+'Employee Compensation'!A75</f>
        <v>&lt;employee name&gt;</v>
      </c>
      <c r="B64" s="40">
        <v>0</v>
      </c>
      <c r="C64" s="40">
        <v>0</v>
      </c>
      <c r="D64" s="40">
        <v>0</v>
      </c>
      <c r="E64" s="40">
        <v>0</v>
      </c>
      <c r="F64" s="40">
        <v>0</v>
      </c>
      <c r="G64" s="40">
        <v>0</v>
      </c>
      <c r="H64" s="40">
        <v>0</v>
      </c>
      <c r="I64" s="40">
        <v>0</v>
      </c>
      <c r="J64" s="106">
        <f t="shared" si="8"/>
        <v>0</v>
      </c>
      <c r="K64" s="106">
        <f t="shared" si="9"/>
        <v>0</v>
      </c>
      <c r="L64" s="40"/>
      <c r="N64" s="33">
        <f>+'Employee Compensation'!G75</f>
        <v>0</v>
      </c>
      <c r="O64" s="164">
        <f>IF(L64="Yes",VLOOKUP(A64,'Prior Period FTE Calculation'!$A$10:$AK$109,36,FALSE),0)</f>
        <v>0</v>
      </c>
      <c r="P64">
        <f>IF(L64="Yes",VLOOKUP(A64,'Prior Period FTE Calculation'!$A$10:$AK$109,37,FALSE),0)</f>
        <v>0</v>
      </c>
      <c r="Q64">
        <f t="shared" si="2"/>
        <v>0</v>
      </c>
      <c r="R64">
        <f t="shared" si="3"/>
        <v>0</v>
      </c>
      <c r="S64" s="165">
        <f t="shared" si="4"/>
        <v>0</v>
      </c>
      <c r="T64" s="33">
        <f t="shared" si="5"/>
        <v>0</v>
      </c>
      <c r="U64" s="33">
        <f t="shared" si="6"/>
        <v>0</v>
      </c>
      <c r="V64" s="166">
        <f t="shared" si="7"/>
        <v>0</v>
      </c>
    </row>
    <row r="65" spans="1:22" x14ac:dyDescent="0.25">
      <c r="A65" s="193" t="str">
        <f>+'Employee Compensation'!A76</f>
        <v>&lt;employee name&gt;</v>
      </c>
      <c r="B65" s="40">
        <v>0</v>
      </c>
      <c r="C65" s="40">
        <v>0</v>
      </c>
      <c r="D65" s="40">
        <v>0</v>
      </c>
      <c r="E65" s="40">
        <v>0</v>
      </c>
      <c r="F65" s="40">
        <v>0</v>
      </c>
      <c r="G65" s="40">
        <v>0</v>
      </c>
      <c r="H65" s="40">
        <v>0</v>
      </c>
      <c r="I65" s="40">
        <v>0</v>
      </c>
      <c r="J65" s="106">
        <f t="shared" si="8"/>
        <v>0</v>
      </c>
      <c r="K65" s="106">
        <f t="shared" si="9"/>
        <v>0</v>
      </c>
      <c r="L65" s="40"/>
      <c r="N65" s="33">
        <f>+'Employee Compensation'!G76</f>
        <v>0</v>
      </c>
      <c r="O65" s="164">
        <f>IF(L65="Yes",VLOOKUP(A65,'Prior Period FTE Calculation'!$A$10:$AK$109,36,FALSE),0)</f>
        <v>0</v>
      </c>
      <c r="P65">
        <f>IF(L65="Yes",VLOOKUP(A65,'Prior Period FTE Calculation'!$A$10:$AK$109,37,FALSE),0)</f>
        <v>0</v>
      </c>
      <c r="Q65">
        <f t="shared" si="2"/>
        <v>0</v>
      </c>
      <c r="R65">
        <f t="shared" si="3"/>
        <v>0</v>
      </c>
      <c r="S65" s="165">
        <f t="shared" si="4"/>
        <v>0</v>
      </c>
      <c r="T65" s="33">
        <f t="shared" si="5"/>
        <v>0</v>
      </c>
      <c r="U65" s="33">
        <f t="shared" si="6"/>
        <v>0</v>
      </c>
      <c r="V65" s="166">
        <f t="shared" si="7"/>
        <v>0</v>
      </c>
    </row>
    <row r="66" spans="1:22" x14ac:dyDescent="0.25">
      <c r="A66" s="193" t="str">
        <f>+'Employee Compensation'!A77</f>
        <v>&lt;employee name&gt;</v>
      </c>
      <c r="B66" s="40">
        <v>0</v>
      </c>
      <c r="C66" s="40">
        <v>0</v>
      </c>
      <c r="D66" s="40">
        <v>0</v>
      </c>
      <c r="E66" s="40">
        <v>0</v>
      </c>
      <c r="F66" s="40">
        <v>0</v>
      </c>
      <c r="G66" s="40">
        <v>0</v>
      </c>
      <c r="H66" s="40">
        <v>0</v>
      </c>
      <c r="I66" s="40">
        <v>0</v>
      </c>
      <c r="J66" s="106">
        <f t="shared" si="8"/>
        <v>0</v>
      </c>
      <c r="K66" s="106">
        <f t="shared" si="9"/>
        <v>0</v>
      </c>
      <c r="L66" s="40"/>
      <c r="N66" s="33">
        <f>+'Employee Compensation'!G77</f>
        <v>0</v>
      </c>
      <c r="O66" s="164">
        <f>IF(L66="Yes",VLOOKUP(A66,'Prior Period FTE Calculation'!$A$10:$AK$109,36,FALSE),0)</f>
        <v>0</v>
      </c>
      <c r="P66">
        <f>IF(L66="Yes",VLOOKUP(A66,'Prior Period FTE Calculation'!$A$10:$AK$109,37,FALSE),0)</f>
        <v>0</v>
      </c>
      <c r="Q66">
        <f t="shared" si="2"/>
        <v>0</v>
      </c>
      <c r="R66">
        <f t="shared" si="3"/>
        <v>0</v>
      </c>
      <c r="S66" s="165">
        <f t="shared" si="4"/>
        <v>0</v>
      </c>
      <c r="T66" s="33">
        <f t="shared" si="5"/>
        <v>0</v>
      </c>
      <c r="U66" s="33">
        <f t="shared" si="6"/>
        <v>0</v>
      </c>
      <c r="V66" s="166">
        <f t="shared" si="7"/>
        <v>0</v>
      </c>
    </row>
    <row r="67" spans="1:22" x14ac:dyDescent="0.25">
      <c r="A67" s="193" t="str">
        <f>+'Employee Compensation'!A78</f>
        <v>&lt;employee name&gt;</v>
      </c>
      <c r="B67" s="40">
        <v>0</v>
      </c>
      <c r="C67" s="40">
        <v>0</v>
      </c>
      <c r="D67" s="40">
        <v>0</v>
      </c>
      <c r="E67" s="40">
        <v>0</v>
      </c>
      <c r="F67" s="40">
        <v>0</v>
      </c>
      <c r="G67" s="40">
        <v>0</v>
      </c>
      <c r="H67" s="40">
        <v>0</v>
      </c>
      <c r="I67" s="40">
        <v>0</v>
      </c>
      <c r="J67" s="106">
        <f t="shared" si="8"/>
        <v>0</v>
      </c>
      <c r="K67" s="106">
        <f t="shared" si="9"/>
        <v>0</v>
      </c>
      <c r="L67" s="40"/>
      <c r="N67" s="33">
        <f>+'Employee Compensation'!G78</f>
        <v>0</v>
      </c>
      <c r="O67" s="164">
        <f>IF(L67="Yes",VLOOKUP(A67,'Prior Period FTE Calculation'!$A$10:$AK$109,36,FALSE),0)</f>
        <v>0</v>
      </c>
      <c r="P67">
        <f>IF(L67="Yes",VLOOKUP(A67,'Prior Period FTE Calculation'!$A$10:$AK$109,37,FALSE),0)</f>
        <v>0</v>
      </c>
      <c r="Q67">
        <f t="shared" si="2"/>
        <v>0</v>
      </c>
      <c r="R67">
        <f t="shared" si="3"/>
        <v>0</v>
      </c>
      <c r="S67" s="165">
        <f t="shared" si="4"/>
        <v>0</v>
      </c>
      <c r="T67" s="33">
        <f t="shared" si="5"/>
        <v>0</v>
      </c>
      <c r="U67" s="33">
        <f t="shared" si="6"/>
        <v>0</v>
      </c>
      <c r="V67" s="166">
        <f t="shared" si="7"/>
        <v>0</v>
      </c>
    </row>
    <row r="68" spans="1:22" x14ac:dyDescent="0.25">
      <c r="A68" s="193" t="str">
        <f>+'Employee Compensation'!A79</f>
        <v>&lt;employee name&gt;</v>
      </c>
      <c r="B68" s="40">
        <v>0</v>
      </c>
      <c r="C68" s="40">
        <v>0</v>
      </c>
      <c r="D68" s="40">
        <v>0</v>
      </c>
      <c r="E68" s="40">
        <v>0</v>
      </c>
      <c r="F68" s="40">
        <v>0</v>
      </c>
      <c r="G68" s="40">
        <v>0</v>
      </c>
      <c r="H68" s="40">
        <v>0</v>
      </c>
      <c r="I68" s="40">
        <v>0</v>
      </c>
      <c r="J68" s="106">
        <f t="shared" si="8"/>
        <v>0</v>
      </c>
      <c r="K68" s="106">
        <f t="shared" si="9"/>
        <v>0</v>
      </c>
      <c r="L68" s="40"/>
      <c r="N68" s="33">
        <f>+'Employee Compensation'!G79</f>
        <v>0</v>
      </c>
      <c r="O68" s="164">
        <f>IF(L68="Yes",VLOOKUP(A68,'Prior Period FTE Calculation'!$A$10:$AK$109,36,FALSE),0)</f>
        <v>0</v>
      </c>
      <c r="P68">
        <f>IF(L68="Yes",VLOOKUP(A68,'Prior Period FTE Calculation'!$A$10:$AK$109,37,FALSE),0)</f>
        <v>0</v>
      </c>
      <c r="Q68">
        <f t="shared" si="2"/>
        <v>0</v>
      </c>
      <c r="R68">
        <f t="shared" si="3"/>
        <v>0</v>
      </c>
      <c r="S68" s="165">
        <f t="shared" si="4"/>
        <v>0</v>
      </c>
      <c r="T68" s="33">
        <f t="shared" si="5"/>
        <v>0</v>
      </c>
      <c r="U68" s="33">
        <f t="shared" si="6"/>
        <v>0</v>
      </c>
      <c r="V68" s="166">
        <f t="shared" si="7"/>
        <v>0</v>
      </c>
    </row>
    <row r="69" spans="1:22" x14ac:dyDescent="0.25">
      <c r="A69" s="193" t="str">
        <f>+'Employee Compensation'!A80</f>
        <v>&lt;employee name&gt;</v>
      </c>
      <c r="B69" s="40">
        <v>0</v>
      </c>
      <c r="C69" s="40">
        <v>0</v>
      </c>
      <c r="D69" s="40">
        <v>0</v>
      </c>
      <c r="E69" s="40">
        <v>0</v>
      </c>
      <c r="F69" s="40">
        <v>0</v>
      </c>
      <c r="G69" s="40">
        <v>0</v>
      </c>
      <c r="H69" s="40">
        <v>0</v>
      </c>
      <c r="I69" s="40">
        <v>0</v>
      </c>
      <c r="J69" s="106">
        <f t="shared" si="8"/>
        <v>0</v>
      </c>
      <c r="K69" s="106">
        <f t="shared" si="9"/>
        <v>0</v>
      </c>
      <c r="L69" s="40"/>
      <c r="N69" s="33">
        <f>+'Employee Compensation'!G80</f>
        <v>0</v>
      </c>
      <c r="O69" s="164">
        <f>IF(L69="Yes",VLOOKUP(A69,'Prior Period FTE Calculation'!$A$10:$AK$109,36,FALSE),0)</f>
        <v>0</v>
      </c>
      <c r="P69">
        <f>IF(L69="Yes",VLOOKUP(A69,'Prior Period FTE Calculation'!$A$10:$AK$109,37,FALSE),0)</f>
        <v>0</v>
      </c>
      <c r="Q69">
        <f t="shared" si="2"/>
        <v>0</v>
      </c>
      <c r="R69">
        <f t="shared" si="3"/>
        <v>0</v>
      </c>
      <c r="S69" s="165">
        <f t="shared" si="4"/>
        <v>0</v>
      </c>
      <c r="T69" s="33">
        <f t="shared" si="5"/>
        <v>0</v>
      </c>
      <c r="U69" s="33">
        <f t="shared" si="6"/>
        <v>0</v>
      </c>
      <c r="V69" s="166">
        <f t="shared" si="7"/>
        <v>0</v>
      </c>
    </row>
    <row r="70" spans="1:22" x14ac:dyDescent="0.25">
      <c r="A70" s="193" t="str">
        <f>+'Employee Compensation'!A81</f>
        <v>&lt;employee name&gt;</v>
      </c>
      <c r="B70" s="40">
        <v>0</v>
      </c>
      <c r="C70" s="40">
        <v>0</v>
      </c>
      <c r="D70" s="40">
        <v>0</v>
      </c>
      <c r="E70" s="40">
        <v>0</v>
      </c>
      <c r="F70" s="40">
        <v>0</v>
      </c>
      <c r="G70" s="40">
        <v>0</v>
      </c>
      <c r="H70" s="40">
        <v>0</v>
      </c>
      <c r="I70" s="40">
        <v>0</v>
      </c>
      <c r="J70" s="106">
        <f t="shared" si="8"/>
        <v>0</v>
      </c>
      <c r="K70" s="106">
        <f t="shared" si="9"/>
        <v>0</v>
      </c>
      <c r="L70" s="40"/>
      <c r="N70" s="33">
        <f>+'Employee Compensation'!G81</f>
        <v>0</v>
      </c>
      <c r="O70" s="164">
        <f>IF(L70="Yes",VLOOKUP(A70,'Prior Period FTE Calculation'!$A$10:$AK$109,36,FALSE),0)</f>
        <v>0</v>
      </c>
      <c r="P70">
        <f>IF(L70="Yes",VLOOKUP(A70,'Prior Period FTE Calculation'!$A$10:$AK$109,37,FALSE),0)</f>
        <v>0</v>
      </c>
      <c r="Q70">
        <f t="shared" si="2"/>
        <v>0</v>
      </c>
      <c r="R70">
        <f t="shared" si="3"/>
        <v>0</v>
      </c>
      <c r="S70" s="165">
        <f t="shared" si="4"/>
        <v>0</v>
      </c>
      <c r="T70" s="33">
        <f t="shared" si="5"/>
        <v>0</v>
      </c>
      <c r="U70" s="33">
        <f t="shared" si="6"/>
        <v>0</v>
      </c>
      <c r="V70" s="166">
        <f t="shared" si="7"/>
        <v>0</v>
      </c>
    </row>
    <row r="71" spans="1:22" x14ac:dyDescent="0.25">
      <c r="A71" s="193" t="str">
        <f>+'Employee Compensation'!A82</f>
        <v>&lt;employee name&gt;</v>
      </c>
      <c r="B71" s="40">
        <v>0</v>
      </c>
      <c r="C71" s="40">
        <v>0</v>
      </c>
      <c r="D71" s="40">
        <v>0</v>
      </c>
      <c r="E71" s="40">
        <v>0</v>
      </c>
      <c r="F71" s="40">
        <v>0</v>
      </c>
      <c r="G71" s="40">
        <v>0</v>
      </c>
      <c r="H71" s="40">
        <v>0</v>
      </c>
      <c r="I71" s="40">
        <v>0</v>
      </c>
      <c r="J71" s="106">
        <f t="shared" si="8"/>
        <v>0</v>
      </c>
      <c r="K71" s="106">
        <f t="shared" si="9"/>
        <v>0</v>
      </c>
      <c r="L71" s="40"/>
      <c r="N71" s="33">
        <f>+'Employee Compensation'!G82</f>
        <v>0</v>
      </c>
      <c r="O71" s="164">
        <f>IF(L71="Yes",VLOOKUP(A71,'Prior Period FTE Calculation'!$A$10:$AK$109,36,FALSE),0)</f>
        <v>0</v>
      </c>
      <c r="P71">
        <f>IF(L71="Yes",VLOOKUP(A71,'Prior Period FTE Calculation'!$A$10:$AK$109,37,FALSE),0)</f>
        <v>0</v>
      </c>
      <c r="Q71">
        <f t="shared" si="2"/>
        <v>0</v>
      </c>
      <c r="R71">
        <f t="shared" si="3"/>
        <v>0</v>
      </c>
      <c r="S71" s="165">
        <f t="shared" si="4"/>
        <v>0</v>
      </c>
      <c r="T71" s="33">
        <f t="shared" si="5"/>
        <v>0</v>
      </c>
      <c r="U71" s="33">
        <f t="shared" si="6"/>
        <v>0</v>
      </c>
      <c r="V71" s="166">
        <f t="shared" si="7"/>
        <v>0</v>
      </c>
    </row>
    <row r="72" spans="1:22" x14ac:dyDescent="0.25">
      <c r="A72" s="193" t="str">
        <f>+'Employee Compensation'!A83</f>
        <v>&lt;employee name&gt;</v>
      </c>
      <c r="B72" s="40">
        <v>0</v>
      </c>
      <c r="C72" s="40">
        <v>0</v>
      </c>
      <c r="D72" s="40">
        <v>0</v>
      </c>
      <c r="E72" s="40">
        <v>0</v>
      </c>
      <c r="F72" s="40">
        <v>0</v>
      </c>
      <c r="G72" s="40">
        <v>0</v>
      </c>
      <c r="H72" s="40">
        <v>0</v>
      </c>
      <c r="I72" s="40">
        <v>0</v>
      </c>
      <c r="J72" s="106">
        <f t="shared" si="8"/>
        <v>0</v>
      </c>
      <c r="K72" s="106">
        <f t="shared" si="9"/>
        <v>0</v>
      </c>
      <c r="L72" s="40"/>
      <c r="N72" s="33">
        <f>+'Employee Compensation'!G83</f>
        <v>0</v>
      </c>
      <c r="O72" s="164">
        <f>IF(L72="Yes",VLOOKUP(A72,'Prior Period FTE Calculation'!$A$10:$AK$109,36,FALSE),0)</f>
        <v>0</v>
      </c>
      <c r="P72">
        <f>IF(L72="Yes",VLOOKUP(A72,'Prior Period FTE Calculation'!$A$10:$AK$109,37,FALSE),0)</f>
        <v>0</v>
      </c>
      <c r="Q72">
        <f t="shared" ref="Q72:Q106" si="10">IF(L72="Yes",IF(O72&gt;0,IF(O72&lt;1,0.5,IF(O72&gt;=1,1,0)),0),0)</f>
        <v>0</v>
      </c>
      <c r="R72">
        <f t="shared" ref="R72:R106" si="11">IF(L72="Yes",IF(P72&gt;0,IF(P72&lt;1,0.5,IF(P72&gt;=1,1,0)),0),0)</f>
        <v>0</v>
      </c>
      <c r="S72" s="165">
        <f t="shared" ref="S72:S106" si="12">+O72-J72</f>
        <v>0</v>
      </c>
      <c r="T72" s="33">
        <f t="shared" ref="T72:T106" si="13">+P72-J72</f>
        <v>0</v>
      </c>
      <c r="U72" s="33">
        <f t="shared" ref="U72:U106" si="14">+Q72-K72</f>
        <v>0</v>
      </c>
      <c r="V72" s="166">
        <f t="shared" ref="V72:V106" si="15">+R72-K72</f>
        <v>0</v>
      </c>
    </row>
    <row r="73" spans="1:22" x14ac:dyDescent="0.25">
      <c r="A73" s="193" t="str">
        <f>+'Employee Compensation'!A84</f>
        <v>&lt;employee name&gt;</v>
      </c>
      <c r="B73" s="40">
        <v>0</v>
      </c>
      <c r="C73" s="40">
        <v>0</v>
      </c>
      <c r="D73" s="40">
        <v>0</v>
      </c>
      <c r="E73" s="40">
        <v>0</v>
      </c>
      <c r="F73" s="40">
        <v>0</v>
      </c>
      <c r="G73" s="40">
        <v>0</v>
      </c>
      <c r="H73" s="40">
        <v>0</v>
      </c>
      <c r="I73" s="40">
        <v>0</v>
      </c>
      <c r="J73" s="106">
        <f t="shared" ref="J73:J106" si="16">IFERROR(IF(ROUND((AVERAGE(B73:I73))/40,2)&gt;=1,1,ROUND(AVERAGE(B73:I73)/40,1)),0)</f>
        <v>0</v>
      </c>
      <c r="K73" s="106">
        <f t="shared" ref="K73:K106" si="17">IF(J73&gt;0,IF(((AVERAGE(B73:I73))/40)&gt;=1,1,0.5),0)</f>
        <v>0</v>
      </c>
      <c r="L73" s="40"/>
      <c r="N73" s="33">
        <f>+'Employee Compensation'!G84</f>
        <v>0</v>
      </c>
      <c r="O73" s="164">
        <f>IF(L73="Yes",VLOOKUP(A73,'Prior Period FTE Calculation'!$A$10:$AK$109,36,FALSE),0)</f>
        <v>0</v>
      </c>
      <c r="P73">
        <f>IF(L73="Yes",VLOOKUP(A73,'Prior Period FTE Calculation'!$A$10:$AK$109,37,FALSE),0)</f>
        <v>0</v>
      </c>
      <c r="Q73">
        <f t="shared" si="10"/>
        <v>0</v>
      </c>
      <c r="R73">
        <f t="shared" si="11"/>
        <v>0</v>
      </c>
      <c r="S73" s="165">
        <f t="shared" si="12"/>
        <v>0</v>
      </c>
      <c r="T73" s="33">
        <f t="shared" si="13"/>
        <v>0</v>
      </c>
      <c r="U73" s="33">
        <f t="shared" si="14"/>
        <v>0</v>
      </c>
      <c r="V73" s="166">
        <f t="shared" si="15"/>
        <v>0</v>
      </c>
    </row>
    <row r="74" spans="1:22" x14ac:dyDescent="0.25">
      <c r="A74" s="193" t="str">
        <f>+'Employee Compensation'!A85</f>
        <v>&lt;employee name&gt;</v>
      </c>
      <c r="B74" s="40">
        <v>0</v>
      </c>
      <c r="C74" s="40">
        <v>0</v>
      </c>
      <c r="D74" s="40">
        <v>0</v>
      </c>
      <c r="E74" s="40">
        <v>0</v>
      </c>
      <c r="F74" s="40">
        <v>0</v>
      </c>
      <c r="G74" s="40">
        <v>0</v>
      </c>
      <c r="H74" s="40">
        <v>0</v>
      </c>
      <c r="I74" s="40">
        <v>0</v>
      </c>
      <c r="J74" s="106">
        <f t="shared" si="16"/>
        <v>0</v>
      </c>
      <c r="K74" s="106">
        <f t="shared" si="17"/>
        <v>0</v>
      </c>
      <c r="L74" s="40"/>
      <c r="N74" s="33">
        <f>+'Employee Compensation'!G85</f>
        <v>0</v>
      </c>
      <c r="O74" s="164">
        <f>IF(L74="Yes",VLOOKUP(A74,'Prior Period FTE Calculation'!$A$10:$AK$109,36,FALSE),0)</f>
        <v>0</v>
      </c>
      <c r="P74">
        <f>IF(L74="Yes",VLOOKUP(A74,'Prior Period FTE Calculation'!$A$10:$AK$109,37,FALSE),0)</f>
        <v>0</v>
      </c>
      <c r="Q74">
        <f t="shared" si="10"/>
        <v>0</v>
      </c>
      <c r="R74">
        <f t="shared" si="11"/>
        <v>0</v>
      </c>
      <c r="S74" s="165">
        <f t="shared" si="12"/>
        <v>0</v>
      </c>
      <c r="T74" s="33">
        <f t="shared" si="13"/>
        <v>0</v>
      </c>
      <c r="U74" s="33">
        <f t="shared" si="14"/>
        <v>0</v>
      </c>
      <c r="V74" s="166">
        <f t="shared" si="15"/>
        <v>0</v>
      </c>
    </row>
    <row r="75" spans="1:22" x14ac:dyDescent="0.25">
      <c r="A75" s="193" t="str">
        <f>+'Employee Compensation'!A86</f>
        <v>&lt;employee name&gt;</v>
      </c>
      <c r="B75" s="40">
        <v>0</v>
      </c>
      <c r="C75" s="40">
        <v>0</v>
      </c>
      <c r="D75" s="40">
        <v>0</v>
      </c>
      <c r="E75" s="40">
        <v>0</v>
      </c>
      <c r="F75" s="40">
        <v>0</v>
      </c>
      <c r="G75" s="40">
        <v>0</v>
      </c>
      <c r="H75" s="40">
        <v>0</v>
      </c>
      <c r="I75" s="40">
        <v>0</v>
      </c>
      <c r="J75" s="106">
        <f t="shared" si="16"/>
        <v>0</v>
      </c>
      <c r="K75" s="106">
        <f t="shared" si="17"/>
        <v>0</v>
      </c>
      <c r="L75" s="40"/>
      <c r="N75" s="33">
        <f>+'Employee Compensation'!G86</f>
        <v>0</v>
      </c>
      <c r="O75" s="164">
        <f>IF(L75="Yes",VLOOKUP(A75,'Prior Period FTE Calculation'!$A$10:$AK$109,36,FALSE),0)</f>
        <v>0</v>
      </c>
      <c r="P75">
        <f>IF(L75="Yes",VLOOKUP(A75,'Prior Period FTE Calculation'!$A$10:$AK$109,37,FALSE),0)</f>
        <v>0</v>
      </c>
      <c r="Q75">
        <f t="shared" si="10"/>
        <v>0</v>
      </c>
      <c r="R75">
        <f t="shared" si="11"/>
        <v>0</v>
      </c>
      <c r="S75" s="165">
        <f t="shared" si="12"/>
        <v>0</v>
      </c>
      <c r="T75" s="33">
        <f t="shared" si="13"/>
        <v>0</v>
      </c>
      <c r="U75" s="33">
        <f t="shared" si="14"/>
        <v>0</v>
      </c>
      <c r="V75" s="166">
        <f t="shared" si="15"/>
        <v>0</v>
      </c>
    </row>
    <row r="76" spans="1:22" x14ac:dyDescent="0.25">
      <c r="A76" s="193" t="str">
        <f>+'Employee Compensation'!A87</f>
        <v>&lt;employee name&gt;</v>
      </c>
      <c r="B76" s="40">
        <v>0</v>
      </c>
      <c r="C76" s="40">
        <v>0</v>
      </c>
      <c r="D76" s="40">
        <v>0</v>
      </c>
      <c r="E76" s="40">
        <v>0</v>
      </c>
      <c r="F76" s="40">
        <v>0</v>
      </c>
      <c r="G76" s="40">
        <v>0</v>
      </c>
      <c r="H76" s="40">
        <v>0</v>
      </c>
      <c r="I76" s="40">
        <v>0</v>
      </c>
      <c r="J76" s="106">
        <f t="shared" si="16"/>
        <v>0</v>
      </c>
      <c r="K76" s="106">
        <f t="shared" si="17"/>
        <v>0</v>
      </c>
      <c r="L76" s="40"/>
      <c r="N76" s="33">
        <f>+'Employee Compensation'!G87</f>
        <v>0</v>
      </c>
      <c r="O76" s="164">
        <f>IF(L76="Yes",VLOOKUP(A76,'Prior Period FTE Calculation'!$A$10:$AK$109,36,FALSE),0)</f>
        <v>0</v>
      </c>
      <c r="P76">
        <f>IF(L76="Yes",VLOOKUP(A76,'Prior Period FTE Calculation'!$A$10:$AK$109,37,FALSE),0)</f>
        <v>0</v>
      </c>
      <c r="Q76">
        <f t="shared" si="10"/>
        <v>0</v>
      </c>
      <c r="R76">
        <f t="shared" si="11"/>
        <v>0</v>
      </c>
      <c r="S76" s="165">
        <f t="shared" si="12"/>
        <v>0</v>
      </c>
      <c r="T76" s="33">
        <f t="shared" si="13"/>
        <v>0</v>
      </c>
      <c r="U76" s="33">
        <f t="shared" si="14"/>
        <v>0</v>
      </c>
      <c r="V76" s="166">
        <f t="shared" si="15"/>
        <v>0</v>
      </c>
    </row>
    <row r="77" spans="1:22" x14ac:dyDescent="0.25">
      <c r="A77" s="193" t="str">
        <f>+'Employee Compensation'!A88</f>
        <v>&lt;employee name&gt;</v>
      </c>
      <c r="B77" s="40">
        <v>0</v>
      </c>
      <c r="C77" s="40">
        <v>0</v>
      </c>
      <c r="D77" s="40">
        <v>0</v>
      </c>
      <c r="E77" s="40">
        <v>0</v>
      </c>
      <c r="F77" s="40">
        <v>0</v>
      </c>
      <c r="G77" s="40">
        <v>0</v>
      </c>
      <c r="H77" s="40">
        <v>0</v>
      </c>
      <c r="I77" s="40">
        <v>0</v>
      </c>
      <c r="J77" s="106">
        <f t="shared" si="16"/>
        <v>0</v>
      </c>
      <c r="K77" s="106">
        <f t="shared" si="17"/>
        <v>0</v>
      </c>
      <c r="L77" s="40"/>
      <c r="N77" s="33">
        <f>+'Employee Compensation'!G88</f>
        <v>0</v>
      </c>
      <c r="O77" s="164">
        <f>IF(L77="Yes",VLOOKUP(A77,'Prior Period FTE Calculation'!$A$10:$AK$109,36,FALSE),0)</f>
        <v>0</v>
      </c>
      <c r="P77">
        <f>IF(L77="Yes",VLOOKUP(A77,'Prior Period FTE Calculation'!$A$10:$AK$109,37,FALSE),0)</f>
        <v>0</v>
      </c>
      <c r="Q77">
        <f t="shared" si="10"/>
        <v>0</v>
      </c>
      <c r="R77">
        <f t="shared" si="11"/>
        <v>0</v>
      </c>
      <c r="S77" s="165">
        <f t="shared" si="12"/>
        <v>0</v>
      </c>
      <c r="T77" s="33">
        <f t="shared" si="13"/>
        <v>0</v>
      </c>
      <c r="U77" s="33">
        <f t="shared" si="14"/>
        <v>0</v>
      </c>
      <c r="V77" s="166">
        <f t="shared" si="15"/>
        <v>0</v>
      </c>
    </row>
    <row r="78" spans="1:22" x14ac:dyDescent="0.25">
      <c r="A78" s="193" t="str">
        <f>+'Employee Compensation'!A89</f>
        <v>&lt;employee name&gt;</v>
      </c>
      <c r="B78" s="40">
        <v>0</v>
      </c>
      <c r="C78" s="40">
        <v>0</v>
      </c>
      <c r="D78" s="40">
        <v>0</v>
      </c>
      <c r="E78" s="40">
        <v>0</v>
      </c>
      <c r="F78" s="40">
        <v>0</v>
      </c>
      <c r="G78" s="40">
        <v>0</v>
      </c>
      <c r="H78" s="40">
        <v>0</v>
      </c>
      <c r="I78" s="40">
        <v>0</v>
      </c>
      <c r="J78" s="106">
        <f t="shared" si="16"/>
        <v>0</v>
      </c>
      <c r="K78" s="106">
        <f t="shared" si="17"/>
        <v>0</v>
      </c>
      <c r="L78" s="40"/>
      <c r="N78" s="33">
        <f>+'Employee Compensation'!G89</f>
        <v>0</v>
      </c>
      <c r="O78" s="164">
        <f>IF(L78="Yes",VLOOKUP(A78,'Prior Period FTE Calculation'!$A$10:$AK$109,36,FALSE),0)</f>
        <v>0</v>
      </c>
      <c r="P78">
        <f>IF(L78="Yes",VLOOKUP(A78,'Prior Period FTE Calculation'!$A$10:$AK$109,37,FALSE),0)</f>
        <v>0</v>
      </c>
      <c r="Q78">
        <f t="shared" si="10"/>
        <v>0</v>
      </c>
      <c r="R78">
        <f t="shared" si="11"/>
        <v>0</v>
      </c>
      <c r="S78" s="165">
        <f t="shared" si="12"/>
        <v>0</v>
      </c>
      <c r="T78" s="33">
        <f t="shared" si="13"/>
        <v>0</v>
      </c>
      <c r="U78" s="33">
        <f t="shared" si="14"/>
        <v>0</v>
      </c>
      <c r="V78" s="166">
        <f t="shared" si="15"/>
        <v>0</v>
      </c>
    </row>
    <row r="79" spans="1:22" x14ac:dyDescent="0.25">
      <c r="A79" s="193" t="str">
        <f>+'Employee Compensation'!A90</f>
        <v>&lt;employee name&gt;</v>
      </c>
      <c r="B79" s="40">
        <v>0</v>
      </c>
      <c r="C79" s="40">
        <v>0</v>
      </c>
      <c r="D79" s="40">
        <v>0</v>
      </c>
      <c r="E79" s="40">
        <v>0</v>
      </c>
      <c r="F79" s="40">
        <v>0</v>
      </c>
      <c r="G79" s="40">
        <v>0</v>
      </c>
      <c r="H79" s="40">
        <v>0</v>
      </c>
      <c r="I79" s="40">
        <v>0</v>
      </c>
      <c r="J79" s="106">
        <f t="shared" si="16"/>
        <v>0</v>
      </c>
      <c r="K79" s="106">
        <f t="shared" si="17"/>
        <v>0</v>
      </c>
      <c r="L79" s="40"/>
      <c r="N79" s="33">
        <f>+'Employee Compensation'!G90</f>
        <v>0</v>
      </c>
      <c r="O79" s="164">
        <f>IF(L79="Yes",VLOOKUP(A79,'Prior Period FTE Calculation'!$A$10:$AK$109,36,FALSE),0)</f>
        <v>0</v>
      </c>
      <c r="P79">
        <f>IF(L79="Yes",VLOOKUP(A79,'Prior Period FTE Calculation'!$A$10:$AK$109,37,FALSE),0)</f>
        <v>0</v>
      </c>
      <c r="Q79">
        <f t="shared" si="10"/>
        <v>0</v>
      </c>
      <c r="R79">
        <f t="shared" si="11"/>
        <v>0</v>
      </c>
      <c r="S79" s="165">
        <f t="shared" si="12"/>
        <v>0</v>
      </c>
      <c r="T79" s="33">
        <f t="shared" si="13"/>
        <v>0</v>
      </c>
      <c r="U79" s="33">
        <f t="shared" si="14"/>
        <v>0</v>
      </c>
      <c r="V79" s="166">
        <f t="shared" si="15"/>
        <v>0</v>
      </c>
    </row>
    <row r="80" spans="1:22" x14ac:dyDescent="0.25">
      <c r="A80" s="193" t="str">
        <f>+'Employee Compensation'!A91</f>
        <v>&lt;employee name&gt;</v>
      </c>
      <c r="B80" s="40">
        <v>0</v>
      </c>
      <c r="C80" s="40">
        <v>0</v>
      </c>
      <c r="D80" s="40">
        <v>0</v>
      </c>
      <c r="E80" s="40">
        <v>0</v>
      </c>
      <c r="F80" s="40">
        <v>0</v>
      </c>
      <c r="G80" s="40">
        <v>0</v>
      </c>
      <c r="H80" s="40">
        <v>0</v>
      </c>
      <c r="I80" s="40">
        <v>0</v>
      </c>
      <c r="J80" s="106">
        <f t="shared" si="16"/>
        <v>0</v>
      </c>
      <c r="K80" s="106">
        <f t="shared" si="17"/>
        <v>0</v>
      </c>
      <c r="L80" s="40"/>
      <c r="N80" s="33">
        <f>+'Employee Compensation'!G91</f>
        <v>0</v>
      </c>
      <c r="O80" s="164">
        <f>IF(L80="Yes",VLOOKUP(A80,'Prior Period FTE Calculation'!$A$10:$AK$109,36,FALSE),0)</f>
        <v>0</v>
      </c>
      <c r="P80">
        <f>IF(L80="Yes",VLOOKUP(A80,'Prior Period FTE Calculation'!$A$10:$AK$109,37,FALSE),0)</f>
        <v>0</v>
      </c>
      <c r="Q80">
        <f t="shared" si="10"/>
        <v>0</v>
      </c>
      <c r="R80">
        <f t="shared" si="11"/>
        <v>0</v>
      </c>
      <c r="S80" s="165">
        <f t="shared" si="12"/>
        <v>0</v>
      </c>
      <c r="T80" s="33">
        <f t="shared" si="13"/>
        <v>0</v>
      </c>
      <c r="U80" s="33">
        <f t="shared" si="14"/>
        <v>0</v>
      </c>
      <c r="V80" s="166">
        <f t="shared" si="15"/>
        <v>0</v>
      </c>
    </row>
    <row r="81" spans="1:22" x14ac:dyDescent="0.25">
      <c r="A81" s="193" t="str">
        <f>+'Employee Compensation'!A92</f>
        <v>&lt;employee name&gt;</v>
      </c>
      <c r="B81" s="40">
        <v>0</v>
      </c>
      <c r="C81" s="40">
        <v>0</v>
      </c>
      <c r="D81" s="40">
        <v>0</v>
      </c>
      <c r="E81" s="40">
        <v>0</v>
      </c>
      <c r="F81" s="40">
        <v>0</v>
      </c>
      <c r="G81" s="40">
        <v>0</v>
      </c>
      <c r="H81" s="40">
        <v>0</v>
      </c>
      <c r="I81" s="40">
        <v>0</v>
      </c>
      <c r="J81" s="106">
        <f t="shared" si="16"/>
        <v>0</v>
      </c>
      <c r="K81" s="106">
        <f t="shared" si="17"/>
        <v>0</v>
      </c>
      <c r="L81" s="40"/>
      <c r="N81" s="33">
        <f>+'Employee Compensation'!G92</f>
        <v>0</v>
      </c>
      <c r="O81" s="164">
        <f>IF(L81="Yes",VLOOKUP(A81,'Prior Period FTE Calculation'!$A$10:$AK$109,36,FALSE),0)</f>
        <v>0</v>
      </c>
      <c r="P81">
        <f>IF(L81="Yes",VLOOKUP(A81,'Prior Period FTE Calculation'!$A$10:$AK$109,37,FALSE),0)</f>
        <v>0</v>
      </c>
      <c r="Q81">
        <f t="shared" si="10"/>
        <v>0</v>
      </c>
      <c r="R81">
        <f t="shared" si="11"/>
        <v>0</v>
      </c>
      <c r="S81" s="165">
        <f t="shared" si="12"/>
        <v>0</v>
      </c>
      <c r="T81" s="33">
        <f t="shared" si="13"/>
        <v>0</v>
      </c>
      <c r="U81" s="33">
        <f t="shared" si="14"/>
        <v>0</v>
      </c>
      <c r="V81" s="166">
        <f t="shared" si="15"/>
        <v>0</v>
      </c>
    </row>
    <row r="82" spans="1:22" x14ac:dyDescent="0.25">
      <c r="A82" s="193" t="str">
        <f>+'Employee Compensation'!A93</f>
        <v>&lt;employee name&gt;</v>
      </c>
      <c r="B82" s="40">
        <v>0</v>
      </c>
      <c r="C82" s="40">
        <v>0</v>
      </c>
      <c r="D82" s="40">
        <v>0</v>
      </c>
      <c r="E82" s="40">
        <v>0</v>
      </c>
      <c r="F82" s="40">
        <v>0</v>
      </c>
      <c r="G82" s="40">
        <v>0</v>
      </c>
      <c r="H82" s="40">
        <v>0</v>
      </c>
      <c r="I82" s="40">
        <v>0</v>
      </c>
      <c r="J82" s="106">
        <f t="shared" si="16"/>
        <v>0</v>
      </c>
      <c r="K82" s="106">
        <f t="shared" si="17"/>
        <v>0</v>
      </c>
      <c r="L82" s="40"/>
      <c r="N82" s="33">
        <f>+'Employee Compensation'!G93</f>
        <v>0</v>
      </c>
      <c r="O82" s="164">
        <f>IF(L82="Yes",VLOOKUP(A82,'Prior Period FTE Calculation'!$A$10:$AK$109,36,FALSE),0)</f>
        <v>0</v>
      </c>
      <c r="P82">
        <f>IF(L82="Yes",VLOOKUP(A82,'Prior Period FTE Calculation'!$A$10:$AK$109,37,FALSE),0)</f>
        <v>0</v>
      </c>
      <c r="Q82">
        <f t="shared" si="10"/>
        <v>0</v>
      </c>
      <c r="R82">
        <f t="shared" si="11"/>
        <v>0</v>
      </c>
      <c r="S82" s="165">
        <f t="shared" si="12"/>
        <v>0</v>
      </c>
      <c r="T82" s="33">
        <f t="shared" si="13"/>
        <v>0</v>
      </c>
      <c r="U82" s="33">
        <f t="shared" si="14"/>
        <v>0</v>
      </c>
      <c r="V82" s="166">
        <f t="shared" si="15"/>
        <v>0</v>
      </c>
    </row>
    <row r="83" spans="1:22" x14ac:dyDescent="0.25">
      <c r="A83" s="193" t="str">
        <f>+'Employee Compensation'!A94</f>
        <v>&lt;employee name&gt;</v>
      </c>
      <c r="B83" s="40">
        <v>0</v>
      </c>
      <c r="C83" s="40">
        <v>0</v>
      </c>
      <c r="D83" s="40">
        <v>0</v>
      </c>
      <c r="E83" s="40">
        <v>0</v>
      </c>
      <c r="F83" s="40">
        <v>0</v>
      </c>
      <c r="G83" s="40">
        <v>0</v>
      </c>
      <c r="H83" s="40">
        <v>0</v>
      </c>
      <c r="I83" s="40">
        <v>0</v>
      </c>
      <c r="J83" s="106">
        <f t="shared" si="16"/>
        <v>0</v>
      </c>
      <c r="K83" s="106">
        <f t="shared" si="17"/>
        <v>0</v>
      </c>
      <c r="L83" s="40"/>
      <c r="N83" s="33">
        <f>+'Employee Compensation'!G94</f>
        <v>0</v>
      </c>
      <c r="O83" s="164">
        <f>IF(L83="Yes",VLOOKUP(A83,'Prior Period FTE Calculation'!$A$10:$AK$109,36,FALSE),0)</f>
        <v>0</v>
      </c>
      <c r="P83">
        <f>IF(L83="Yes",VLOOKUP(A83,'Prior Period FTE Calculation'!$A$10:$AK$109,37,FALSE),0)</f>
        <v>0</v>
      </c>
      <c r="Q83">
        <f t="shared" si="10"/>
        <v>0</v>
      </c>
      <c r="R83">
        <f t="shared" si="11"/>
        <v>0</v>
      </c>
      <c r="S83" s="165">
        <f t="shared" si="12"/>
        <v>0</v>
      </c>
      <c r="T83" s="33">
        <f t="shared" si="13"/>
        <v>0</v>
      </c>
      <c r="U83" s="33">
        <f t="shared" si="14"/>
        <v>0</v>
      </c>
      <c r="V83" s="166">
        <f t="shared" si="15"/>
        <v>0</v>
      </c>
    </row>
    <row r="84" spans="1:22" x14ac:dyDescent="0.25">
      <c r="A84" s="193" t="str">
        <f>+'Employee Compensation'!A95</f>
        <v>&lt;employee name&gt;</v>
      </c>
      <c r="B84" s="40">
        <v>0</v>
      </c>
      <c r="C84" s="40">
        <v>0</v>
      </c>
      <c r="D84" s="40">
        <v>0</v>
      </c>
      <c r="E84" s="40">
        <v>0</v>
      </c>
      <c r="F84" s="40">
        <v>0</v>
      </c>
      <c r="G84" s="40">
        <v>0</v>
      </c>
      <c r="H84" s="40">
        <v>0</v>
      </c>
      <c r="I84" s="40">
        <v>0</v>
      </c>
      <c r="J84" s="106">
        <f t="shared" si="16"/>
        <v>0</v>
      </c>
      <c r="K84" s="106">
        <f t="shared" si="17"/>
        <v>0</v>
      </c>
      <c r="L84" s="40"/>
      <c r="N84" s="33">
        <f>+'Employee Compensation'!G95</f>
        <v>0</v>
      </c>
      <c r="O84" s="164">
        <f>IF(L84="Yes",VLOOKUP(A84,'Prior Period FTE Calculation'!$A$10:$AK$109,36,FALSE),0)</f>
        <v>0</v>
      </c>
      <c r="P84">
        <f>IF(L84="Yes",VLOOKUP(A84,'Prior Period FTE Calculation'!$A$10:$AK$109,37,FALSE),0)</f>
        <v>0</v>
      </c>
      <c r="Q84">
        <f t="shared" si="10"/>
        <v>0</v>
      </c>
      <c r="R84">
        <f t="shared" si="11"/>
        <v>0</v>
      </c>
      <c r="S84" s="165">
        <f t="shared" si="12"/>
        <v>0</v>
      </c>
      <c r="T84" s="33">
        <f t="shared" si="13"/>
        <v>0</v>
      </c>
      <c r="U84" s="33">
        <f t="shared" si="14"/>
        <v>0</v>
      </c>
      <c r="V84" s="166">
        <f t="shared" si="15"/>
        <v>0</v>
      </c>
    </row>
    <row r="85" spans="1:22" x14ac:dyDescent="0.25">
      <c r="A85" s="193" t="str">
        <f>+'Employee Compensation'!A96</f>
        <v>&lt;employee name&gt;</v>
      </c>
      <c r="B85" s="40">
        <v>0</v>
      </c>
      <c r="C85" s="40">
        <v>0</v>
      </c>
      <c r="D85" s="40">
        <v>0</v>
      </c>
      <c r="E85" s="40">
        <v>0</v>
      </c>
      <c r="F85" s="40">
        <v>0</v>
      </c>
      <c r="G85" s="40">
        <v>0</v>
      </c>
      <c r="H85" s="40">
        <v>0</v>
      </c>
      <c r="I85" s="40">
        <v>0</v>
      </c>
      <c r="J85" s="106">
        <f t="shared" si="16"/>
        <v>0</v>
      </c>
      <c r="K85" s="106">
        <f t="shared" si="17"/>
        <v>0</v>
      </c>
      <c r="L85" s="40"/>
      <c r="N85" s="33">
        <f>+'Employee Compensation'!G96</f>
        <v>0</v>
      </c>
      <c r="O85" s="164">
        <f>IF(L85="Yes",VLOOKUP(A85,'Prior Period FTE Calculation'!$A$10:$AK$109,36,FALSE),0)</f>
        <v>0</v>
      </c>
      <c r="P85">
        <f>IF(L85="Yes",VLOOKUP(A85,'Prior Period FTE Calculation'!$A$10:$AK$109,37,FALSE),0)</f>
        <v>0</v>
      </c>
      <c r="Q85">
        <f t="shared" si="10"/>
        <v>0</v>
      </c>
      <c r="R85">
        <f t="shared" si="11"/>
        <v>0</v>
      </c>
      <c r="S85" s="165">
        <f t="shared" si="12"/>
        <v>0</v>
      </c>
      <c r="T85" s="33">
        <f t="shared" si="13"/>
        <v>0</v>
      </c>
      <c r="U85" s="33">
        <f t="shared" si="14"/>
        <v>0</v>
      </c>
      <c r="V85" s="166">
        <f t="shared" si="15"/>
        <v>0</v>
      </c>
    </row>
    <row r="86" spans="1:22" x14ac:dyDescent="0.25">
      <c r="A86" s="193" t="str">
        <f>+'Employee Compensation'!A97</f>
        <v>&lt;employee name&gt;</v>
      </c>
      <c r="B86" s="40">
        <v>0</v>
      </c>
      <c r="C86" s="40">
        <v>0</v>
      </c>
      <c r="D86" s="40">
        <v>0</v>
      </c>
      <c r="E86" s="40">
        <v>0</v>
      </c>
      <c r="F86" s="40">
        <v>0</v>
      </c>
      <c r="G86" s="40">
        <v>0</v>
      </c>
      <c r="H86" s="40">
        <v>0</v>
      </c>
      <c r="I86" s="40">
        <v>0</v>
      </c>
      <c r="J86" s="106">
        <f t="shared" si="16"/>
        <v>0</v>
      </c>
      <c r="K86" s="106">
        <f t="shared" si="17"/>
        <v>0</v>
      </c>
      <c r="L86" s="40"/>
      <c r="N86" s="33">
        <f>+'Employee Compensation'!G97</f>
        <v>0</v>
      </c>
      <c r="O86" s="164">
        <f>IF(L86="Yes",VLOOKUP(A86,'Prior Period FTE Calculation'!$A$10:$AK$109,36,FALSE),0)</f>
        <v>0</v>
      </c>
      <c r="P86">
        <f>IF(L86="Yes",VLOOKUP(A86,'Prior Period FTE Calculation'!$A$10:$AK$109,37,FALSE),0)</f>
        <v>0</v>
      </c>
      <c r="Q86">
        <f t="shared" si="10"/>
        <v>0</v>
      </c>
      <c r="R86">
        <f t="shared" si="11"/>
        <v>0</v>
      </c>
      <c r="S86" s="165">
        <f t="shared" si="12"/>
        <v>0</v>
      </c>
      <c r="T86" s="33">
        <f t="shared" si="13"/>
        <v>0</v>
      </c>
      <c r="U86" s="33">
        <f t="shared" si="14"/>
        <v>0</v>
      </c>
      <c r="V86" s="166">
        <f t="shared" si="15"/>
        <v>0</v>
      </c>
    </row>
    <row r="87" spans="1:22" x14ac:dyDescent="0.25">
      <c r="A87" s="193" t="str">
        <f>+'Employee Compensation'!A98</f>
        <v>&lt;employee name&gt;</v>
      </c>
      <c r="B87" s="40">
        <v>0</v>
      </c>
      <c r="C87" s="40">
        <v>0</v>
      </c>
      <c r="D87" s="40">
        <v>0</v>
      </c>
      <c r="E87" s="40">
        <v>0</v>
      </c>
      <c r="F87" s="40">
        <v>0</v>
      </c>
      <c r="G87" s="40">
        <v>0</v>
      </c>
      <c r="H87" s="40">
        <v>0</v>
      </c>
      <c r="I87" s="40">
        <v>0</v>
      </c>
      <c r="J87" s="106">
        <f t="shared" si="16"/>
        <v>0</v>
      </c>
      <c r="K87" s="106">
        <f t="shared" si="17"/>
        <v>0</v>
      </c>
      <c r="L87" s="40"/>
      <c r="N87" s="33">
        <f>+'Employee Compensation'!G98</f>
        <v>0</v>
      </c>
      <c r="O87" s="164">
        <f>IF(L87="Yes",VLOOKUP(A87,'Prior Period FTE Calculation'!$A$10:$AK$109,36,FALSE),0)</f>
        <v>0</v>
      </c>
      <c r="P87">
        <f>IF(L87="Yes",VLOOKUP(A87,'Prior Period FTE Calculation'!$A$10:$AK$109,37,FALSE),0)</f>
        <v>0</v>
      </c>
      <c r="Q87">
        <f t="shared" si="10"/>
        <v>0</v>
      </c>
      <c r="R87">
        <f t="shared" si="11"/>
        <v>0</v>
      </c>
      <c r="S87" s="165">
        <f t="shared" si="12"/>
        <v>0</v>
      </c>
      <c r="T87" s="33">
        <f t="shared" si="13"/>
        <v>0</v>
      </c>
      <c r="U87" s="33">
        <f t="shared" si="14"/>
        <v>0</v>
      </c>
      <c r="V87" s="166">
        <f t="shared" si="15"/>
        <v>0</v>
      </c>
    </row>
    <row r="88" spans="1:22" x14ac:dyDescent="0.25">
      <c r="A88" s="193" t="str">
        <f>+'Employee Compensation'!A99</f>
        <v>&lt;employee name&gt;</v>
      </c>
      <c r="B88" s="40">
        <v>0</v>
      </c>
      <c r="C88" s="40">
        <v>0</v>
      </c>
      <c r="D88" s="40">
        <v>0</v>
      </c>
      <c r="E88" s="40">
        <v>0</v>
      </c>
      <c r="F88" s="40">
        <v>0</v>
      </c>
      <c r="G88" s="40">
        <v>0</v>
      </c>
      <c r="H88" s="40">
        <v>0</v>
      </c>
      <c r="I88" s="40">
        <v>0</v>
      </c>
      <c r="J88" s="106">
        <f t="shared" si="16"/>
        <v>0</v>
      </c>
      <c r="K88" s="106">
        <f t="shared" si="17"/>
        <v>0</v>
      </c>
      <c r="L88" s="40"/>
      <c r="N88" s="33">
        <f>+'Employee Compensation'!G99</f>
        <v>0</v>
      </c>
      <c r="O88" s="164">
        <f>IF(L88="Yes",VLOOKUP(A88,'Prior Period FTE Calculation'!$A$10:$AK$109,36,FALSE),0)</f>
        <v>0</v>
      </c>
      <c r="P88">
        <f>IF(L88="Yes",VLOOKUP(A88,'Prior Period FTE Calculation'!$A$10:$AK$109,37,FALSE),0)</f>
        <v>0</v>
      </c>
      <c r="Q88">
        <f t="shared" si="10"/>
        <v>0</v>
      </c>
      <c r="R88">
        <f t="shared" si="11"/>
        <v>0</v>
      </c>
      <c r="S88" s="165">
        <f t="shared" si="12"/>
        <v>0</v>
      </c>
      <c r="T88" s="33">
        <f t="shared" si="13"/>
        <v>0</v>
      </c>
      <c r="U88" s="33">
        <f t="shared" si="14"/>
        <v>0</v>
      </c>
      <c r="V88" s="166">
        <f t="shared" si="15"/>
        <v>0</v>
      </c>
    </row>
    <row r="89" spans="1:22" x14ac:dyDescent="0.25">
      <c r="A89" s="193" t="str">
        <f>+'Employee Compensation'!A100</f>
        <v>&lt;employee name&gt;</v>
      </c>
      <c r="B89" s="40">
        <v>0</v>
      </c>
      <c r="C89" s="40">
        <v>0</v>
      </c>
      <c r="D89" s="40">
        <v>0</v>
      </c>
      <c r="E89" s="40">
        <v>0</v>
      </c>
      <c r="F89" s="40">
        <v>0</v>
      </c>
      <c r="G89" s="40">
        <v>0</v>
      </c>
      <c r="H89" s="40">
        <v>0</v>
      </c>
      <c r="I89" s="40">
        <v>0</v>
      </c>
      <c r="J89" s="106">
        <f t="shared" si="16"/>
        <v>0</v>
      </c>
      <c r="K89" s="106">
        <f t="shared" si="17"/>
        <v>0</v>
      </c>
      <c r="L89" s="40"/>
      <c r="N89" s="33">
        <f>+'Employee Compensation'!G100</f>
        <v>0</v>
      </c>
      <c r="O89" s="164">
        <f>IF(L89="Yes",VLOOKUP(A89,'Prior Period FTE Calculation'!$A$10:$AK$109,36,FALSE),0)</f>
        <v>0</v>
      </c>
      <c r="P89">
        <f>IF(L89="Yes",VLOOKUP(A89,'Prior Period FTE Calculation'!$A$10:$AK$109,37,FALSE),0)</f>
        <v>0</v>
      </c>
      <c r="Q89">
        <f t="shared" si="10"/>
        <v>0</v>
      </c>
      <c r="R89">
        <f t="shared" si="11"/>
        <v>0</v>
      </c>
      <c r="S89" s="165">
        <f t="shared" si="12"/>
        <v>0</v>
      </c>
      <c r="T89" s="33">
        <f t="shared" si="13"/>
        <v>0</v>
      </c>
      <c r="U89" s="33">
        <f t="shared" si="14"/>
        <v>0</v>
      </c>
      <c r="V89" s="166">
        <f t="shared" si="15"/>
        <v>0</v>
      </c>
    </row>
    <row r="90" spans="1:22" x14ac:dyDescent="0.25">
      <c r="A90" s="193" t="str">
        <f>+'Employee Compensation'!A101</f>
        <v>&lt;employee name&gt;</v>
      </c>
      <c r="B90" s="40">
        <v>0</v>
      </c>
      <c r="C90" s="40">
        <v>0</v>
      </c>
      <c r="D90" s="40">
        <v>0</v>
      </c>
      <c r="E90" s="40">
        <v>0</v>
      </c>
      <c r="F90" s="40">
        <v>0</v>
      </c>
      <c r="G90" s="40">
        <v>0</v>
      </c>
      <c r="H90" s="40">
        <v>0</v>
      </c>
      <c r="I90" s="40">
        <v>0</v>
      </c>
      <c r="J90" s="106">
        <f t="shared" si="16"/>
        <v>0</v>
      </c>
      <c r="K90" s="106">
        <f t="shared" si="17"/>
        <v>0</v>
      </c>
      <c r="L90" s="40"/>
      <c r="N90" s="33">
        <f>+'Employee Compensation'!G101</f>
        <v>0</v>
      </c>
      <c r="O90" s="164">
        <f>IF(L90="Yes",VLOOKUP(A90,'Prior Period FTE Calculation'!$A$10:$AK$109,36,FALSE),0)</f>
        <v>0</v>
      </c>
      <c r="P90">
        <f>IF(L90="Yes",VLOOKUP(A90,'Prior Period FTE Calculation'!$A$10:$AK$109,37,FALSE),0)</f>
        <v>0</v>
      </c>
      <c r="Q90">
        <f t="shared" si="10"/>
        <v>0</v>
      </c>
      <c r="R90">
        <f t="shared" si="11"/>
        <v>0</v>
      </c>
      <c r="S90" s="165">
        <f t="shared" si="12"/>
        <v>0</v>
      </c>
      <c r="T90" s="33">
        <f t="shared" si="13"/>
        <v>0</v>
      </c>
      <c r="U90" s="33">
        <f t="shared" si="14"/>
        <v>0</v>
      </c>
      <c r="V90" s="166">
        <f t="shared" si="15"/>
        <v>0</v>
      </c>
    </row>
    <row r="91" spans="1:22" x14ac:dyDescent="0.25">
      <c r="A91" s="193" t="str">
        <f>+'Employee Compensation'!A102</f>
        <v>&lt;employee name&gt;</v>
      </c>
      <c r="B91" s="40">
        <v>0</v>
      </c>
      <c r="C91" s="40">
        <v>0</v>
      </c>
      <c r="D91" s="40">
        <v>0</v>
      </c>
      <c r="E91" s="40">
        <v>0</v>
      </c>
      <c r="F91" s="40">
        <v>0</v>
      </c>
      <c r="G91" s="40">
        <v>0</v>
      </c>
      <c r="H91" s="40">
        <v>0</v>
      </c>
      <c r="I91" s="40">
        <v>0</v>
      </c>
      <c r="J91" s="106">
        <f t="shared" si="16"/>
        <v>0</v>
      </c>
      <c r="K91" s="106">
        <f t="shared" si="17"/>
        <v>0</v>
      </c>
      <c r="L91" s="40"/>
      <c r="N91" s="33">
        <f>+'Employee Compensation'!G102</f>
        <v>0</v>
      </c>
      <c r="O91" s="164">
        <f>IF(L91="Yes",VLOOKUP(A91,'Prior Period FTE Calculation'!$A$10:$AK$109,36,FALSE),0)</f>
        <v>0</v>
      </c>
      <c r="P91">
        <f>IF(L91="Yes",VLOOKUP(A91,'Prior Period FTE Calculation'!$A$10:$AK$109,37,FALSE),0)</f>
        <v>0</v>
      </c>
      <c r="Q91">
        <f t="shared" si="10"/>
        <v>0</v>
      </c>
      <c r="R91">
        <f t="shared" si="11"/>
        <v>0</v>
      </c>
      <c r="S91" s="165">
        <f t="shared" si="12"/>
        <v>0</v>
      </c>
      <c r="T91" s="33">
        <f t="shared" si="13"/>
        <v>0</v>
      </c>
      <c r="U91" s="33">
        <f t="shared" si="14"/>
        <v>0</v>
      </c>
      <c r="V91" s="166">
        <f t="shared" si="15"/>
        <v>0</v>
      </c>
    </row>
    <row r="92" spans="1:22" x14ac:dyDescent="0.25">
      <c r="A92" s="193" t="str">
        <f>+'Employee Compensation'!A103</f>
        <v>&lt;employee name&gt;</v>
      </c>
      <c r="B92" s="40">
        <v>0</v>
      </c>
      <c r="C92" s="40">
        <v>0</v>
      </c>
      <c r="D92" s="40">
        <v>0</v>
      </c>
      <c r="E92" s="40">
        <v>0</v>
      </c>
      <c r="F92" s="40">
        <v>0</v>
      </c>
      <c r="G92" s="40">
        <v>0</v>
      </c>
      <c r="H92" s="40">
        <v>0</v>
      </c>
      <c r="I92" s="40">
        <v>0</v>
      </c>
      <c r="J92" s="106">
        <f t="shared" si="16"/>
        <v>0</v>
      </c>
      <c r="K92" s="106">
        <f t="shared" si="17"/>
        <v>0</v>
      </c>
      <c r="L92" s="40"/>
      <c r="N92" s="33">
        <f>+'Employee Compensation'!G103</f>
        <v>0</v>
      </c>
      <c r="O92" s="164">
        <f>IF(L92="Yes",VLOOKUP(A92,'Prior Period FTE Calculation'!$A$10:$AK$109,36,FALSE),0)</f>
        <v>0</v>
      </c>
      <c r="P92">
        <f>IF(L92="Yes",VLOOKUP(A92,'Prior Period FTE Calculation'!$A$10:$AK$109,37,FALSE),0)</f>
        <v>0</v>
      </c>
      <c r="Q92">
        <f t="shared" si="10"/>
        <v>0</v>
      </c>
      <c r="R92">
        <f t="shared" si="11"/>
        <v>0</v>
      </c>
      <c r="S92" s="165">
        <f t="shared" si="12"/>
        <v>0</v>
      </c>
      <c r="T92" s="33">
        <f t="shared" si="13"/>
        <v>0</v>
      </c>
      <c r="U92" s="33">
        <f t="shared" si="14"/>
        <v>0</v>
      </c>
      <c r="V92" s="166">
        <f t="shared" si="15"/>
        <v>0</v>
      </c>
    </row>
    <row r="93" spans="1:22" x14ac:dyDescent="0.25">
      <c r="A93" s="193" t="str">
        <f>+'Employee Compensation'!A104</f>
        <v>&lt;employee name&gt;</v>
      </c>
      <c r="B93" s="40">
        <v>0</v>
      </c>
      <c r="C93" s="40">
        <v>0</v>
      </c>
      <c r="D93" s="40">
        <v>0</v>
      </c>
      <c r="E93" s="40">
        <v>0</v>
      </c>
      <c r="F93" s="40">
        <v>0</v>
      </c>
      <c r="G93" s="40">
        <v>0</v>
      </c>
      <c r="H93" s="40">
        <v>0</v>
      </c>
      <c r="I93" s="40">
        <v>0</v>
      </c>
      <c r="J93" s="106">
        <f t="shared" si="16"/>
        <v>0</v>
      </c>
      <c r="K93" s="106">
        <f t="shared" si="17"/>
        <v>0</v>
      </c>
      <c r="L93" s="40"/>
      <c r="N93" s="33">
        <f>+'Employee Compensation'!G104</f>
        <v>0</v>
      </c>
      <c r="O93" s="164">
        <f>IF(L93="Yes",VLOOKUP(A93,'Prior Period FTE Calculation'!$A$10:$AK$109,36,FALSE),0)</f>
        <v>0</v>
      </c>
      <c r="P93">
        <f>IF(L93="Yes",VLOOKUP(A93,'Prior Period FTE Calculation'!$A$10:$AK$109,37,FALSE),0)</f>
        <v>0</v>
      </c>
      <c r="Q93">
        <f t="shared" si="10"/>
        <v>0</v>
      </c>
      <c r="R93">
        <f t="shared" si="11"/>
        <v>0</v>
      </c>
      <c r="S93" s="165">
        <f t="shared" si="12"/>
        <v>0</v>
      </c>
      <c r="T93" s="33">
        <f t="shared" si="13"/>
        <v>0</v>
      </c>
      <c r="U93" s="33">
        <f t="shared" si="14"/>
        <v>0</v>
      </c>
      <c r="V93" s="166">
        <f t="shared" si="15"/>
        <v>0</v>
      </c>
    </row>
    <row r="94" spans="1:22" x14ac:dyDescent="0.25">
      <c r="A94" s="193" t="str">
        <f>+'Employee Compensation'!A105</f>
        <v>&lt;employee name&gt;</v>
      </c>
      <c r="B94" s="40">
        <v>0</v>
      </c>
      <c r="C94" s="40">
        <v>0</v>
      </c>
      <c r="D94" s="40">
        <v>0</v>
      </c>
      <c r="E94" s="40">
        <v>0</v>
      </c>
      <c r="F94" s="40">
        <v>0</v>
      </c>
      <c r="G94" s="40">
        <v>0</v>
      </c>
      <c r="H94" s="40">
        <v>0</v>
      </c>
      <c r="I94" s="40">
        <v>0</v>
      </c>
      <c r="J94" s="106">
        <f t="shared" si="16"/>
        <v>0</v>
      </c>
      <c r="K94" s="106">
        <f t="shared" si="17"/>
        <v>0</v>
      </c>
      <c r="L94" s="40"/>
      <c r="N94" s="33">
        <f>+'Employee Compensation'!G105</f>
        <v>0</v>
      </c>
      <c r="O94" s="164">
        <f>IF(L94="Yes",VLOOKUP(A94,'Prior Period FTE Calculation'!$A$10:$AK$109,36,FALSE),0)</f>
        <v>0</v>
      </c>
      <c r="P94">
        <f>IF(L94="Yes",VLOOKUP(A94,'Prior Period FTE Calculation'!$A$10:$AK$109,37,FALSE),0)</f>
        <v>0</v>
      </c>
      <c r="Q94">
        <f t="shared" si="10"/>
        <v>0</v>
      </c>
      <c r="R94">
        <f t="shared" si="11"/>
        <v>0</v>
      </c>
      <c r="S94" s="165">
        <f t="shared" si="12"/>
        <v>0</v>
      </c>
      <c r="T94" s="33">
        <f t="shared" si="13"/>
        <v>0</v>
      </c>
      <c r="U94" s="33">
        <f t="shared" si="14"/>
        <v>0</v>
      </c>
      <c r="V94" s="166">
        <f t="shared" si="15"/>
        <v>0</v>
      </c>
    </row>
    <row r="95" spans="1:22" x14ac:dyDescent="0.25">
      <c r="A95" s="193" t="str">
        <f>+'Employee Compensation'!A106</f>
        <v>&lt;employee name&gt;</v>
      </c>
      <c r="B95" s="40">
        <v>0</v>
      </c>
      <c r="C95" s="40">
        <v>0</v>
      </c>
      <c r="D95" s="40">
        <v>0</v>
      </c>
      <c r="E95" s="40">
        <v>0</v>
      </c>
      <c r="F95" s="40">
        <v>0</v>
      </c>
      <c r="G95" s="40">
        <v>0</v>
      </c>
      <c r="H95" s="40">
        <v>0</v>
      </c>
      <c r="I95" s="40">
        <v>0</v>
      </c>
      <c r="J95" s="106">
        <f t="shared" si="16"/>
        <v>0</v>
      </c>
      <c r="K95" s="106">
        <f t="shared" si="17"/>
        <v>0</v>
      </c>
      <c r="L95" s="40"/>
      <c r="N95" s="33">
        <f>+'Employee Compensation'!G106</f>
        <v>0</v>
      </c>
      <c r="O95" s="164">
        <f>IF(L95="Yes",VLOOKUP(A95,'Prior Period FTE Calculation'!$A$10:$AK$109,36,FALSE),0)</f>
        <v>0</v>
      </c>
      <c r="P95">
        <f>IF(L95="Yes",VLOOKUP(A95,'Prior Period FTE Calculation'!$A$10:$AK$109,37,FALSE),0)</f>
        <v>0</v>
      </c>
      <c r="Q95">
        <f t="shared" si="10"/>
        <v>0</v>
      </c>
      <c r="R95">
        <f t="shared" si="11"/>
        <v>0</v>
      </c>
      <c r="S95" s="165">
        <f t="shared" si="12"/>
        <v>0</v>
      </c>
      <c r="T95" s="33">
        <f t="shared" si="13"/>
        <v>0</v>
      </c>
      <c r="U95" s="33">
        <f t="shared" si="14"/>
        <v>0</v>
      </c>
      <c r="V95" s="166">
        <f t="shared" si="15"/>
        <v>0</v>
      </c>
    </row>
    <row r="96" spans="1:22" x14ac:dyDescent="0.25">
      <c r="A96" s="193" t="str">
        <f>+'Employee Compensation'!A107</f>
        <v>&lt;employee name&gt;</v>
      </c>
      <c r="B96" s="40">
        <v>0</v>
      </c>
      <c r="C96" s="40">
        <v>0</v>
      </c>
      <c r="D96" s="40">
        <v>0</v>
      </c>
      <c r="E96" s="40">
        <v>0</v>
      </c>
      <c r="F96" s="40">
        <v>0</v>
      </c>
      <c r="G96" s="40">
        <v>0</v>
      </c>
      <c r="H96" s="40">
        <v>0</v>
      </c>
      <c r="I96" s="40">
        <v>0</v>
      </c>
      <c r="J96" s="106">
        <f t="shared" si="16"/>
        <v>0</v>
      </c>
      <c r="K96" s="106">
        <f t="shared" si="17"/>
        <v>0</v>
      </c>
      <c r="L96" s="41"/>
      <c r="N96" s="33">
        <f>+'Employee Compensation'!G107</f>
        <v>0</v>
      </c>
      <c r="O96" s="164">
        <f>IF(L96="Yes",VLOOKUP(A96,'Prior Period FTE Calculation'!$A$10:$AK$109,36,FALSE),0)</f>
        <v>0</v>
      </c>
      <c r="P96">
        <f>IF(L96="Yes",VLOOKUP(A96,'Prior Period FTE Calculation'!$A$10:$AK$109,37,FALSE),0)</f>
        <v>0</v>
      </c>
      <c r="Q96">
        <f t="shared" si="10"/>
        <v>0</v>
      </c>
      <c r="R96">
        <f t="shared" si="11"/>
        <v>0</v>
      </c>
      <c r="S96" s="165">
        <f t="shared" si="12"/>
        <v>0</v>
      </c>
      <c r="T96" s="33">
        <f t="shared" si="13"/>
        <v>0</v>
      </c>
      <c r="U96" s="33">
        <f t="shared" si="14"/>
        <v>0</v>
      </c>
      <c r="V96" s="166">
        <f t="shared" si="15"/>
        <v>0</v>
      </c>
    </row>
    <row r="97" spans="1:22" x14ac:dyDescent="0.25">
      <c r="A97" s="193" t="str">
        <f>+'Employee Compensation'!A108</f>
        <v>&lt;employee name&gt;</v>
      </c>
      <c r="B97" s="40">
        <v>0</v>
      </c>
      <c r="C97" s="40">
        <v>0</v>
      </c>
      <c r="D97" s="40">
        <v>0</v>
      </c>
      <c r="E97" s="40">
        <v>0</v>
      </c>
      <c r="F97" s="40">
        <v>0</v>
      </c>
      <c r="G97" s="40">
        <v>0</v>
      </c>
      <c r="H97" s="40">
        <v>0</v>
      </c>
      <c r="I97" s="40">
        <v>0</v>
      </c>
      <c r="J97" s="106">
        <f t="shared" si="16"/>
        <v>0</v>
      </c>
      <c r="K97" s="106">
        <f t="shared" si="17"/>
        <v>0</v>
      </c>
      <c r="L97" s="41"/>
      <c r="N97" s="33">
        <f>+'Employee Compensation'!G108</f>
        <v>0</v>
      </c>
      <c r="O97" s="164">
        <f>IF(L97="Yes",VLOOKUP(A97,'Prior Period FTE Calculation'!$A$10:$AK$109,36,FALSE),0)</f>
        <v>0</v>
      </c>
      <c r="P97">
        <f>IF(L97="Yes",VLOOKUP(A97,'Prior Period FTE Calculation'!$A$10:$AK$109,37,FALSE),0)</f>
        <v>0</v>
      </c>
      <c r="Q97">
        <f t="shared" si="10"/>
        <v>0</v>
      </c>
      <c r="R97">
        <f t="shared" si="11"/>
        <v>0</v>
      </c>
      <c r="S97" s="165">
        <f t="shared" si="12"/>
        <v>0</v>
      </c>
      <c r="T97" s="33">
        <f t="shared" si="13"/>
        <v>0</v>
      </c>
      <c r="U97" s="33">
        <f t="shared" si="14"/>
        <v>0</v>
      </c>
      <c r="V97" s="166">
        <f t="shared" si="15"/>
        <v>0</v>
      </c>
    </row>
    <row r="98" spans="1:22" x14ac:dyDescent="0.25">
      <c r="A98" s="193" t="str">
        <f>+'Employee Compensation'!A109</f>
        <v>&lt;employee name&gt;</v>
      </c>
      <c r="B98" s="40">
        <v>0</v>
      </c>
      <c r="C98" s="40">
        <v>0</v>
      </c>
      <c r="D98" s="40">
        <v>0</v>
      </c>
      <c r="E98" s="40">
        <v>0</v>
      </c>
      <c r="F98" s="40">
        <v>0</v>
      </c>
      <c r="G98" s="40">
        <v>0</v>
      </c>
      <c r="H98" s="40">
        <v>0</v>
      </c>
      <c r="I98" s="40">
        <v>0</v>
      </c>
      <c r="J98" s="106">
        <f t="shared" si="16"/>
        <v>0</v>
      </c>
      <c r="K98" s="106">
        <f t="shared" si="17"/>
        <v>0</v>
      </c>
      <c r="L98" s="41"/>
      <c r="N98" s="33">
        <f>+'Employee Compensation'!G109</f>
        <v>0</v>
      </c>
      <c r="O98" s="164">
        <f>IF(L98="Yes",VLOOKUP(A98,'Prior Period FTE Calculation'!$A$10:$AK$109,36,FALSE),0)</f>
        <v>0</v>
      </c>
      <c r="P98">
        <f>IF(L98="Yes",VLOOKUP(A98,'Prior Period FTE Calculation'!$A$10:$AK$109,37,FALSE),0)</f>
        <v>0</v>
      </c>
      <c r="Q98">
        <f t="shared" si="10"/>
        <v>0</v>
      </c>
      <c r="R98">
        <f t="shared" si="11"/>
        <v>0</v>
      </c>
      <c r="S98" s="165">
        <f t="shared" si="12"/>
        <v>0</v>
      </c>
      <c r="T98" s="33">
        <f t="shared" si="13"/>
        <v>0</v>
      </c>
      <c r="U98" s="33">
        <f t="shared" si="14"/>
        <v>0</v>
      </c>
      <c r="V98" s="166">
        <f t="shared" si="15"/>
        <v>0</v>
      </c>
    </row>
    <row r="99" spans="1:22" x14ac:dyDescent="0.25">
      <c r="A99" s="193" t="str">
        <f>+'Employee Compensation'!A110</f>
        <v>&lt;employee name&gt;</v>
      </c>
      <c r="B99" s="40">
        <v>0</v>
      </c>
      <c r="C99" s="40">
        <v>0</v>
      </c>
      <c r="D99" s="40">
        <v>0</v>
      </c>
      <c r="E99" s="40">
        <v>0</v>
      </c>
      <c r="F99" s="40">
        <v>0</v>
      </c>
      <c r="G99" s="40">
        <v>0</v>
      </c>
      <c r="H99" s="40">
        <v>0</v>
      </c>
      <c r="I99" s="40">
        <v>0</v>
      </c>
      <c r="J99" s="106">
        <f t="shared" si="16"/>
        <v>0</v>
      </c>
      <c r="K99" s="106">
        <f t="shared" si="17"/>
        <v>0</v>
      </c>
      <c r="L99" s="41"/>
      <c r="N99" s="33">
        <f>+'Employee Compensation'!G110</f>
        <v>0</v>
      </c>
      <c r="O99" s="164">
        <f>IF(L99="Yes",VLOOKUP(A99,'Prior Period FTE Calculation'!$A$10:$AK$109,36,FALSE),0)</f>
        <v>0</v>
      </c>
      <c r="P99">
        <f>IF(L99="Yes",VLOOKUP(A99,'Prior Period FTE Calculation'!$A$10:$AK$109,37,FALSE),0)</f>
        <v>0</v>
      </c>
      <c r="Q99">
        <f t="shared" si="10"/>
        <v>0</v>
      </c>
      <c r="R99">
        <f t="shared" si="11"/>
        <v>0</v>
      </c>
      <c r="S99" s="165">
        <f t="shared" si="12"/>
        <v>0</v>
      </c>
      <c r="T99" s="33">
        <f t="shared" si="13"/>
        <v>0</v>
      </c>
      <c r="U99" s="33">
        <f t="shared" si="14"/>
        <v>0</v>
      </c>
      <c r="V99" s="166">
        <f t="shared" si="15"/>
        <v>0</v>
      </c>
    </row>
    <row r="100" spans="1:22" x14ac:dyDescent="0.25">
      <c r="A100" s="193" t="str">
        <f>+'Employee Compensation'!A111</f>
        <v>&lt;employee name&gt;</v>
      </c>
      <c r="B100" s="40">
        <v>0</v>
      </c>
      <c r="C100" s="40">
        <v>0</v>
      </c>
      <c r="D100" s="40">
        <v>0</v>
      </c>
      <c r="E100" s="40">
        <v>0</v>
      </c>
      <c r="F100" s="40">
        <v>0</v>
      </c>
      <c r="G100" s="40">
        <v>0</v>
      </c>
      <c r="H100" s="40">
        <v>0</v>
      </c>
      <c r="I100" s="40">
        <v>0</v>
      </c>
      <c r="J100" s="106">
        <f t="shared" si="16"/>
        <v>0</v>
      </c>
      <c r="K100" s="106">
        <f t="shared" si="17"/>
        <v>0</v>
      </c>
      <c r="L100" s="41"/>
      <c r="N100" s="33">
        <f>+'Employee Compensation'!G111</f>
        <v>0</v>
      </c>
      <c r="O100" s="164">
        <f>IF(L100="Yes",VLOOKUP(A100,'Prior Period FTE Calculation'!$A$10:$AK$109,36,FALSE),0)</f>
        <v>0</v>
      </c>
      <c r="P100">
        <f>IF(L100="Yes",VLOOKUP(A100,'Prior Period FTE Calculation'!$A$10:$AK$109,37,FALSE),0)</f>
        <v>0</v>
      </c>
      <c r="Q100">
        <f t="shared" si="10"/>
        <v>0</v>
      </c>
      <c r="R100">
        <f t="shared" si="11"/>
        <v>0</v>
      </c>
      <c r="S100" s="165">
        <f t="shared" si="12"/>
        <v>0</v>
      </c>
      <c r="T100" s="33">
        <f t="shared" si="13"/>
        <v>0</v>
      </c>
      <c r="U100" s="33">
        <f t="shared" si="14"/>
        <v>0</v>
      </c>
      <c r="V100" s="166">
        <f t="shared" si="15"/>
        <v>0</v>
      </c>
    </row>
    <row r="101" spans="1:22" x14ac:dyDescent="0.25">
      <c r="A101" s="193" t="str">
        <f>+'Employee Compensation'!A112</f>
        <v>&lt;employee name&gt;</v>
      </c>
      <c r="B101" s="40">
        <v>0</v>
      </c>
      <c r="C101" s="40">
        <v>0</v>
      </c>
      <c r="D101" s="40">
        <v>0</v>
      </c>
      <c r="E101" s="40">
        <v>0</v>
      </c>
      <c r="F101" s="40">
        <v>0</v>
      </c>
      <c r="G101" s="40">
        <v>0</v>
      </c>
      <c r="H101" s="40">
        <v>0</v>
      </c>
      <c r="I101" s="40">
        <v>0</v>
      </c>
      <c r="J101" s="106">
        <f t="shared" si="16"/>
        <v>0</v>
      </c>
      <c r="K101" s="106">
        <f t="shared" si="17"/>
        <v>0</v>
      </c>
      <c r="L101" s="41"/>
      <c r="N101" s="33">
        <f>+'Employee Compensation'!G112</f>
        <v>0</v>
      </c>
      <c r="O101" s="164">
        <f>IF(L101="Yes",VLOOKUP(A101,'Prior Period FTE Calculation'!$A$10:$AK$109,36,FALSE),0)</f>
        <v>0</v>
      </c>
      <c r="P101">
        <f>IF(L101="Yes",VLOOKUP(A101,'Prior Period FTE Calculation'!$A$10:$AK$109,37,FALSE),0)</f>
        <v>0</v>
      </c>
      <c r="Q101">
        <f t="shared" si="10"/>
        <v>0</v>
      </c>
      <c r="R101">
        <f t="shared" si="11"/>
        <v>0</v>
      </c>
      <c r="S101" s="165">
        <f t="shared" si="12"/>
        <v>0</v>
      </c>
      <c r="T101" s="33">
        <f t="shared" si="13"/>
        <v>0</v>
      </c>
      <c r="U101" s="33">
        <f t="shared" si="14"/>
        <v>0</v>
      </c>
      <c r="V101" s="166">
        <f t="shared" si="15"/>
        <v>0</v>
      </c>
    </row>
    <row r="102" spans="1:22" x14ac:dyDescent="0.25">
      <c r="A102" s="193" t="str">
        <f>+'Employee Compensation'!A113</f>
        <v>&lt;employee name&gt;</v>
      </c>
      <c r="B102" s="40">
        <v>0</v>
      </c>
      <c r="C102" s="40">
        <v>0</v>
      </c>
      <c r="D102" s="40">
        <v>0</v>
      </c>
      <c r="E102" s="40">
        <v>0</v>
      </c>
      <c r="F102" s="40">
        <v>0</v>
      </c>
      <c r="G102" s="40">
        <v>0</v>
      </c>
      <c r="H102" s="40">
        <v>0</v>
      </c>
      <c r="I102" s="40">
        <v>0</v>
      </c>
      <c r="J102" s="106">
        <f t="shared" si="16"/>
        <v>0</v>
      </c>
      <c r="K102" s="106">
        <f t="shared" si="17"/>
        <v>0</v>
      </c>
      <c r="L102" s="41"/>
      <c r="N102" s="33">
        <f>+'Employee Compensation'!G113</f>
        <v>0</v>
      </c>
      <c r="O102" s="164">
        <f>IF(L102="Yes",VLOOKUP(A102,'Prior Period FTE Calculation'!$A$10:$AK$109,36,FALSE),0)</f>
        <v>0</v>
      </c>
      <c r="P102">
        <f>IF(L102="Yes",VLOOKUP(A102,'Prior Period FTE Calculation'!$A$10:$AK$109,37,FALSE),0)</f>
        <v>0</v>
      </c>
      <c r="Q102">
        <f t="shared" si="10"/>
        <v>0</v>
      </c>
      <c r="R102">
        <f t="shared" si="11"/>
        <v>0</v>
      </c>
      <c r="S102" s="165">
        <f t="shared" si="12"/>
        <v>0</v>
      </c>
      <c r="T102" s="33">
        <f t="shared" si="13"/>
        <v>0</v>
      </c>
      <c r="U102" s="33">
        <f t="shared" si="14"/>
        <v>0</v>
      </c>
      <c r="V102" s="166">
        <f t="shared" si="15"/>
        <v>0</v>
      </c>
    </row>
    <row r="103" spans="1:22" x14ac:dyDescent="0.25">
      <c r="A103" s="193" t="str">
        <f>+'Employee Compensation'!A114</f>
        <v>&lt;employee name&gt;</v>
      </c>
      <c r="B103" s="40">
        <v>0</v>
      </c>
      <c r="C103" s="40">
        <v>0</v>
      </c>
      <c r="D103" s="40">
        <v>0</v>
      </c>
      <c r="E103" s="40">
        <v>0</v>
      </c>
      <c r="F103" s="40">
        <v>0</v>
      </c>
      <c r="G103" s="40">
        <v>0</v>
      </c>
      <c r="H103" s="40">
        <v>0</v>
      </c>
      <c r="I103" s="40">
        <v>0</v>
      </c>
      <c r="J103" s="106">
        <f t="shared" si="16"/>
        <v>0</v>
      </c>
      <c r="K103" s="106">
        <f t="shared" si="17"/>
        <v>0</v>
      </c>
      <c r="L103" s="41"/>
      <c r="N103" s="33">
        <f>+'Employee Compensation'!G114</f>
        <v>0</v>
      </c>
      <c r="O103" s="164">
        <f>IF(L103="Yes",VLOOKUP(A103,'Prior Period FTE Calculation'!$A$10:$AK$109,36,FALSE),0)</f>
        <v>0</v>
      </c>
      <c r="P103">
        <f>IF(L103="Yes",VLOOKUP(A103,'Prior Period FTE Calculation'!$A$10:$AK$109,37,FALSE),0)</f>
        <v>0</v>
      </c>
      <c r="Q103">
        <f t="shared" si="10"/>
        <v>0</v>
      </c>
      <c r="R103">
        <f t="shared" si="11"/>
        <v>0</v>
      </c>
      <c r="S103" s="165">
        <f t="shared" si="12"/>
        <v>0</v>
      </c>
      <c r="T103" s="33">
        <f t="shared" si="13"/>
        <v>0</v>
      </c>
      <c r="U103" s="33">
        <f t="shared" si="14"/>
        <v>0</v>
      </c>
      <c r="V103" s="166">
        <f t="shared" si="15"/>
        <v>0</v>
      </c>
    </row>
    <row r="104" spans="1:22" x14ac:dyDescent="0.25">
      <c r="A104" s="193" t="str">
        <f>+'Employee Compensation'!A115</f>
        <v>&lt;employee name&gt;</v>
      </c>
      <c r="B104" s="40">
        <v>0</v>
      </c>
      <c r="C104" s="40">
        <v>0</v>
      </c>
      <c r="D104" s="40">
        <v>0</v>
      </c>
      <c r="E104" s="40">
        <v>0</v>
      </c>
      <c r="F104" s="40">
        <v>0</v>
      </c>
      <c r="G104" s="40">
        <v>0</v>
      </c>
      <c r="H104" s="40">
        <v>0</v>
      </c>
      <c r="I104" s="40">
        <v>0</v>
      </c>
      <c r="J104" s="106">
        <f t="shared" si="16"/>
        <v>0</v>
      </c>
      <c r="K104" s="106">
        <f t="shared" si="17"/>
        <v>0</v>
      </c>
      <c r="L104" s="41"/>
      <c r="N104" s="33">
        <f>+'Employee Compensation'!G115</f>
        <v>0</v>
      </c>
      <c r="O104" s="164">
        <f>IF(L104="Yes",VLOOKUP(A104,'Prior Period FTE Calculation'!$A$10:$AK$109,36,FALSE),0)</f>
        <v>0</v>
      </c>
      <c r="P104">
        <f>IF(L104="Yes",VLOOKUP(A104,'Prior Period FTE Calculation'!$A$10:$AK$109,37,FALSE),0)</f>
        <v>0</v>
      </c>
      <c r="Q104">
        <f t="shared" si="10"/>
        <v>0</v>
      </c>
      <c r="R104">
        <f t="shared" si="11"/>
        <v>0</v>
      </c>
      <c r="S104" s="165">
        <f t="shared" si="12"/>
        <v>0</v>
      </c>
      <c r="T104" s="33">
        <f t="shared" si="13"/>
        <v>0</v>
      </c>
      <c r="U104" s="33">
        <f t="shared" si="14"/>
        <v>0</v>
      </c>
      <c r="V104" s="166">
        <f t="shared" si="15"/>
        <v>0</v>
      </c>
    </row>
    <row r="105" spans="1:22" x14ac:dyDescent="0.25">
      <c r="A105" s="193" t="str">
        <f>+'Employee Compensation'!A116</f>
        <v>&lt;employee name&gt;</v>
      </c>
      <c r="B105" s="40">
        <v>0</v>
      </c>
      <c r="C105" s="40">
        <v>0</v>
      </c>
      <c r="D105" s="40">
        <v>0</v>
      </c>
      <c r="E105" s="40">
        <v>0</v>
      </c>
      <c r="F105" s="40">
        <v>0</v>
      </c>
      <c r="G105" s="40">
        <v>0</v>
      </c>
      <c r="H105" s="40">
        <v>0</v>
      </c>
      <c r="I105" s="40">
        <v>0</v>
      </c>
      <c r="J105" s="106">
        <f t="shared" si="16"/>
        <v>0</v>
      </c>
      <c r="K105" s="106">
        <f t="shared" si="17"/>
        <v>0</v>
      </c>
      <c r="L105" s="41"/>
      <c r="N105" s="33">
        <f>+'Employee Compensation'!G116</f>
        <v>0</v>
      </c>
      <c r="O105" s="164">
        <f>IF(L105="Yes",VLOOKUP(A105,'Prior Period FTE Calculation'!$A$10:$AK$109,36,FALSE),0)</f>
        <v>0</v>
      </c>
      <c r="P105">
        <f>IF(L105="Yes",VLOOKUP(A105,'Prior Period FTE Calculation'!$A$10:$AK$109,37,FALSE),0)</f>
        <v>0</v>
      </c>
      <c r="Q105">
        <f t="shared" si="10"/>
        <v>0</v>
      </c>
      <c r="R105">
        <f t="shared" si="11"/>
        <v>0</v>
      </c>
      <c r="S105" s="165">
        <f t="shared" si="12"/>
        <v>0</v>
      </c>
      <c r="T105" s="33">
        <f t="shared" si="13"/>
        <v>0</v>
      </c>
      <c r="U105" s="33">
        <f t="shared" si="14"/>
        <v>0</v>
      </c>
      <c r="V105" s="166">
        <f t="shared" si="15"/>
        <v>0</v>
      </c>
    </row>
    <row r="106" spans="1:22" x14ac:dyDescent="0.25">
      <c r="A106" s="193" t="str">
        <f>+'Employee Compensation'!A117</f>
        <v>&lt;employee name&gt;</v>
      </c>
      <c r="B106" s="40">
        <v>0</v>
      </c>
      <c r="C106" s="40">
        <v>0</v>
      </c>
      <c r="D106" s="40">
        <v>0</v>
      </c>
      <c r="E106" s="40">
        <v>0</v>
      </c>
      <c r="F106" s="40">
        <v>0</v>
      </c>
      <c r="G106" s="40">
        <v>0</v>
      </c>
      <c r="H106" s="40">
        <v>0</v>
      </c>
      <c r="I106" s="40">
        <v>0</v>
      </c>
      <c r="J106" s="106">
        <f t="shared" si="16"/>
        <v>0</v>
      </c>
      <c r="K106" s="106">
        <f t="shared" si="17"/>
        <v>0</v>
      </c>
      <c r="L106" s="41"/>
      <c r="N106" s="33">
        <f>+'Employee Compensation'!G117</f>
        <v>0</v>
      </c>
      <c r="O106" s="164">
        <f>IF(L106="Yes",VLOOKUP(A106,'Prior Period FTE Calculation'!$A$10:$AK$109,36,FALSE),0)</f>
        <v>0</v>
      </c>
      <c r="P106">
        <f>IF(L106="Yes",VLOOKUP(A106,'Prior Period FTE Calculation'!$A$10:$AK$109,37,FALSE),0)</f>
        <v>0</v>
      </c>
      <c r="Q106">
        <f t="shared" si="10"/>
        <v>0</v>
      </c>
      <c r="R106">
        <f t="shared" si="11"/>
        <v>0</v>
      </c>
      <c r="S106" s="165">
        <f t="shared" si="12"/>
        <v>0</v>
      </c>
      <c r="T106" s="33">
        <f t="shared" si="13"/>
        <v>0</v>
      </c>
      <c r="U106" s="33">
        <f t="shared" si="14"/>
        <v>0</v>
      </c>
      <c r="V106" s="166">
        <f t="shared" si="15"/>
        <v>0</v>
      </c>
    </row>
    <row r="107" spans="1:22" x14ac:dyDescent="0.25">
      <c r="A107" s="42" t="s">
        <v>20</v>
      </c>
      <c r="B107" s="43">
        <f t="shared" ref="B107:K107" si="18">SUM(B7:B106)</f>
        <v>0</v>
      </c>
      <c r="C107" s="43">
        <f t="shared" si="18"/>
        <v>0</v>
      </c>
      <c r="D107" s="43">
        <f t="shared" si="18"/>
        <v>0</v>
      </c>
      <c r="E107" s="43">
        <f t="shared" si="18"/>
        <v>0</v>
      </c>
      <c r="F107" s="43">
        <f t="shared" si="18"/>
        <v>0</v>
      </c>
      <c r="G107" s="43">
        <f t="shared" si="18"/>
        <v>0</v>
      </c>
      <c r="H107" s="43">
        <f t="shared" si="18"/>
        <v>0</v>
      </c>
      <c r="I107" s="43">
        <f t="shared" si="18"/>
        <v>0</v>
      </c>
      <c r="J107" s="43">
        <f t="shared" si="18"/>
        <v>0</v>
      </c>
      <c r="K107" s="43">
        <f t="shared" si="18"/>
        <v>0</v>
      </c>
      <c r="O107" s="164">
        <f>SUM(O7:O106)</f>
        <v>0</v>
      </c>
      <c r="P107" s="164">
        <f>SUM(P7:P106)</f>
        <v>0</v>
      </c>
      <c r="Q107" s="164">
        <f>SUM(Q7:Q106)</f>
        <v>0</v>
      </c>
      <c r="R107" s="164">
        <f>SUM(R7:R106)</f>
        <v>0</v>
      </c>
      <c r="S107" s="164">
        <f>SUMIF(S7:S106,"&gt;0",S7:S106)</f>
        <v>0</v>
      </c>
      <c r="T107" s="164">
        <f>SUMIF(T7:T106,"&gt;0",T7:T106)</f>
        <v>0</v>
      </c>
      <c r="U107" s="164">
        <f>SUMIF(U7:U106,"&gt;0",U7:U106)</f>
        <v>0</v>
      </c>
      <c r="V107" s="164">
        <f>SUMIF(V7:V106,"&gt;0",V7:V106)</f>
        <v>0</v>
      </c>
    </row>
    <row r="108" spans="1:22" s="34" customFormat="1" x14ac:dyDescent="0.25">
      <c r="A108"/>
      <c r="C108" s="44"/>
      <c r="L108"/>
      <c r="M108"/>
      <c r="N108"/>
      <c r="O108"/>
      <c r="P108"/>
    </row>
    <row r="109" spans="1:22" s="34" customFormat="1" hidden="1" x14ac:dyDescent="0.25">
      <c r="A109"/>
      <c r="C109" s="44"/>
      <c r="L109"/>
      <c r="M109"/>
      <c r="N109"/>
      <c r="O109"/>
      <c r="P109"/>
    </row>
    <row r="110" spans="1:22" s="34" customFormat="1" hidden="1" x14ac:dyDescent="0.25">
      <c r="A110"/>
      <c r="C110" s="44"/>
      <c r="I110" s="108" t="s">
        <v>108</v>
      </c>
      <c r="J110" s="109">
        <f>IF('Prior Period FTE Calculation'!V110&gt;0,AVERAGE('Prior Period FTE Calculation'!B110,'Prior Period FTE Calculation'!D110,'Prior Period FTE Calculation'!F110,'Prior Period FTE Calculation'!H110,'Prior Period FTE Calculation'!J110,'Prior Period FTE Calculation'!L110,'Prior Period FTE Calculation'!N110,'Prior Period FTE Calculation'!P110,'Prior Period FTE Calculation'!R110,'Prior Period FTE Calculation'!T110,'Prior Period FTE Calculation'!V110),AVERAGE('Prior Period FTE Calculation'!B110,'Prior Period FTE Calculation'!D110,'Prior Period FTE Calculation'!F110,'Prior Period FTE Calculation'!H110,'Prior Period FTE Calculation'!J110,'Prior Period FTE Calculation'!L110,'Prior Period FTE Calculation'!N110,'Prior Period FTE Calculation'!P110,'Prior Period FTE Calculation'!R110,'Prior Period FTE Calculation'!T110))</f>
        <v>0</v>
      </c>
      <c r="K110" s="109">
        <f>IF('Prior Period FTE Calculation'!V111&gt;0,AVERAGE('Prior Period FTE Calculation'!B111,'Prior Period FTE Calculation'!D111,'Prior Period FTE Calculation'!F111,'Prior Period FTE Calculation'!H111,'Prior Period FTE Calculation'!J111,'Prior Period FTE Calculation'!L111,'Prior Period FTE Calculation'!N111,'Prior Period FTE Calculation'!P111,'Prior Period FTE Calculation'!R111,'Prior Period FTE Calculation'!T111,'Prior Period FTE Calculation'!V111),AVERAGE('Prior Period FTE Calculation'!B111,'Prior Period FTE Calculation'!D111,'Prior Period FTE Calculation'!F111,'Prior Period FTE Calculation'!H111,'Prior Period FTE Calculation'!J111,'Prior Period FTE Calculation'!L111,'Prior Period FTE Calculation'!N111,'Prior Period FTE Calculation'!P111,'Prior Period FTE Calculation'!R111,'Prior Period FTE Calculation'!T111))</f>
        <v>0</v>
      </c>
      <c r="L110"/>
      <c r="M110"/>
      <c r="N110"/>
      <c r="O110"/>
      <c r="P110"/>
      <c r="S110" s="34">
        <f>+S107</f>
        <v>0</v>
      </c>
      <c r="T110" s="34">
        <f>+U107</f>
        <v>0</v>
      </c>
    </row>
    <row r="111" spans="1:22" s="34" customFormat="1" hidden="1" x14ac:dyDescent="0.25">
      <c r="A111"/>
      <c r="C111" s="44"/>
      <c r="I111" s="108" t="s">
        <v>109</v>
      </c>
      <c r="J111" s="109">
        <f>IF('Prior Period FTE Calculation'!AG110&gt;0,AVERAGE('Prior Period FTE Calculation'!Y110,'Prior Period FTE Calculation'!AA110,'Prior Period FTE Calculation'!AC110,'Prior Period FTE Calculation'!AE110,'Prior Period FTE Calculation'!AG110),AVERAGE('Prior Period FTE Calculation'!Y110,'Prior Period FTE Calculation'!AA110,'Prior Period FTE Calculation'!AC110,'Prior Period FTE Calculation'!AE110))</f>
        <v>0</v>
      </c>
      <c r="K111" s="109">
        <f>IF('Prior Period FTE Calculation'!AG111&gt;0,AVERAGE('Prior Period FTE Calculation'!Y111,'Prior Period FTE Calculation'!AA111,'Prior Period FTE Calculation'!AC111,'Prior Period FTE Calculation'!AE111,'Prior Period FTE Calculation'!AG111),AVERAGE('Prior Period FTE Calculation'!Y111,'Prior Period FTE Calculation'!AA111,'Prior Period FTE Calculation'!AC111,'Prior Period FTE Calculation'!AE111))</f>
        <v>0</v>
      </c>
      <c r="L111"/>
      <c r="M111"/>
      <c r="N111"/>
      <c r="O111"/>
      <c r="P111"/>
      <c r="S111" s="34">
        <f>+T107</f>
        <v>0</v>
      </c>
      <c r="T111" s="34">
        <f>+V107</f>
        <v>0</v>
      </c>
    </row>
    <row r="112" spans="1:22" s="34" customFormat="1" hidden="1" x14ac:dyDescent="0.25">
      <c r="A112"/>
      <c r="C112" s="44"/>
      <c r="I112" s="110"/>
      <c r="J112" s="110"/>
      <c r="K112" s="110"/>
      <c r="L112"/>
      <c r="M112"/>
      <c r="N112"/>
      <c r="O112"/>
      <c r="P112"/>
    </row>
    <row r="113" spans="1:16" s="34" customFormat="1" hidden="1" x14ac:dyDescent="0.25">
      <c r="A113"/>
      <c r="C113" s="44"/>
      <c r="I113" s="108" t="s">
        <v>110</v>
      </c>
      <c r="J113" s="109">
        <f>IFERROR((J107+S110)/J110,0)</f>
        <v>0</v>
      </c>
      <c r="K113" s="109">
        <f>IFERROR((T110+K107)/K110,0)</f>
        <v>0</v>
      </c>
      <c r="L113"/>
      <c r="M113"/>
      <c r="N113"/>
      <c r="O113"/>
      <c r="P113"/>
    </row>
    <row r="114" spans="1:16" s="34" customFormat="1" hidden="1" x14ac:dyDescent="0.25">
      <c r="A114"/>
      <c r="C114" s="44"/>
      <c r="I114" s="108" t="s">
        <v>111</v>
      </c>
      <c r="J114" s="109">
        <f>IFERROR((J107+S111)/J111,0)</f>
        <v>0</v>
      </c>
      <c r="K114" s="109">
        <f>IFERROR((K107+T111)/K111,0)</f>
        <v>0</v>
      </c>
      <c r="L114"/>
      <c r="M114"/>
      <c r="N114"/>
      <c r="O114"/>
      <c r="P114"/>
    </row>
    <row r="115" spans="1:16" s="34" customFormat="1" hidden="1" x14ac:dyDescent="0.25">
      <c r="A115"/>
      <c r="C115" s="44"/>
      <c r="I115" s="110"/>
      <c r="J115" s="110"/>
      <c r="K115" s="110"/>
      <c r="L115"/>
      <c r="M115"/>
      <c r="N115"/>
      <c r="O115"/>
      <c r="P115"/>
    </row>
    <row r="116" spans="1:16" s="34" customFormat="1" hidden="1" x14ac:dyDescent="0.25">
      <c r="A116"/>
      <c r="C116" s="44"/>
      <c r="I116" s="108" t="s">
        <v>112</v>
      </c>
      <c r="J116" s="110" t="str">
        <f>IF(J113=(LARGE(J113:K114,1)), "1",IF(K113=(LARGE(J113:K114,1)),"2",IF(J114=(LARGE(J113:K114,1)),"3",IF(K114=(LARGE(J113:K114,1)),"4",0))))</f>
        <v>1</v>
      </c>
      <c r="K116" s="110"/>
      <c r="L116"/>
      <c r="M116"/>
      <c r="N116"/>
      <c r="O116"/>
      <c r="P116"/>
    </row>
    <row r="117" spans="1:16" s="34" customFormat="1" hidden="1" x14ac:dyDescent="0.25">
      <c r="A117"/>
      <c r="C117" s="44"/>
      <c r="L117"/>
      <c r="M117"/>
      <c r="N117"/>
      <c r="O117"/>
      <c r="P117"/>
    </row>
    <row r="118" spans="1:16" s="34" customFormat="1" hidden="1" x14ac:dyDescent="0.25">
      <c r="A118"/>
      <c r="C118" s="44"/>
      <c r="I118" s="107" t="s">
        <v>113</v>
      </c>
      <c r="J118" s="109">
        <f>ROUND(IF(J116="1",SUMIF(N7:N106,"no",J7:J106)+S110,SUMIF(N7:N106,"no",J7:J106)+S111),1)</f>
        <v>0</v>
      </c>
      <c r="K118" s="109">
        <f>ROUND(IF(J116="2",SUMIF(N7:N106,"no",J7:J106)+T110,SUMIF(N7:N106,"no",J7:J106)+T111),1)</f>
        <v>0</v>
      </c>
      <c r="L118"/>
      <c r="M118"/>
      <c r="N118"/>
      <c r="O118"/>
      <c r="P118"/>
    </row>
    <row r="119" spans="1:16" hidden="1" x14ac:dyDescent="0.25">
      <c r="I119" s="107" t="s">
        <v>114</v>
      </c>
      <c r="J119" s="109">
        <f>SUMIF(N7:N106,"yes",J7:J106)</f>
        <v>0</v>
      </c>
      <c r="K119" s="109">
        <f>SUMIF(N7:N106,"yes",K7:K106)</f>
        <v>0</v>
      </c>
    </row>
  </sheetData>
  <sheetProtection sheet="1" objects="1" scenarios="1"/>
  <mergeCells count="6">
    <mergeCell ref="S5:V5"/>
    <mergeCell ref="L4:L6"/>
    <mergeCell ref="F1:L1"/>
    <mergeCell ref="J4:J6"/>
    <mergeCell ref="K4:K6"/>
    <mergeCell ref="O5:R5"/>
  </mergeCells>
  <dataValidations count="1">
    <dataValidation type="list" allowBlank="1" showInputMessage="1" showErrorMessage="1" sqref="L7:L106" xr:uid="{7D06A6B7-CBAE-4E6F-9895-D51708C1E91A}">
      <formula1>"Yes, No, N/A"</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3062E-C435-4583-91C4-C317D4D218E9}">
  <sheetPr>
    <pageSetUpPr fitToPage="1"/>
  </sheetPr>
  <dimension ref="A1:N28"/>
  <sheetViews>
    <sheetView showGridLines="0" zoomScale="90" zoomScaleNormal="90" workbookViewId="0">
      <pane ySplit="8" topLeftCell="A9" activePane="bottomLeft" state="frozen"/>
      <selection pane="bottomLeft" activeCell="C9" sqref="C9"/>
    </sheetView>
  </sheetViews>
  <sheetFormatPr defaultRowHeight="15" x14ac:dyDescent="0.25"/>
  <cols>
    <col min="1" max="1" width="34.85546875" customWidth="1"/>
    <col min="2" max="2" width="21.7109375" style="34" customWidth="1"/>
    <col min="3" max="3" width="22.85546875" style="34" customWidth="1"/>
    <col min="4" max="4" width="20.28515625" style="34" customWidth="1"/>
    <col min="5" max="13" width="16.5703125" style="34" customWidth="1"/>
    <col min="14" max="14" width="16.5703125" customWidth="1"/>
  </cols>
  <sheetData>
    <row r="1" spans="1:14" ht="15" customHeight="1" x14ac:dyDescent="0.25">
      <c r="G1" s="182" t="s">
        <v>130</v>
      </c>
      <c r="H1" s="182"/>
      <c r="I1" s="182"/>
      <c r="J1" s="182"/>
      <c r="K1" s="182"/>
      <c r="L1" s="182"/>
      <c r="M1" s="182"/>
      <c r="N1" s="182"/>
    </row>
    <row r="2" spans="1:14" ht="15" customHeight="1" x14ac:dyDescent="0.25">
      <c r="G2" s="182"/>
      <c r="H2" s="182"/>
      <c r="I2" s="182"/>
      <c r="J2" s="182"/>
      <c r="K2" s="182"/>
      <c r="L2" s="182"/>
      <c r="M2" s="182"/>
      <c r="N2" s="182"/>
    </row>
    <row r="3" spans="1:14" ht="26.25" x14ac:dyDescent="0.25">
      <c r="A3" s="45"/>
      <c r="B3" s="45"/>
      <c r="C3" s="45"/>
      <c r="D3" s="45"/>
      <c r="E3" s="45"/>
      <c r="F3" s="45"/>
      <c r="G3" s="182"/>
      <c r="H3" s="182"/>
      <c r="I3" s="182"/>
      <c r="J3" s="182"/>
      <c r="K3" s="182"/>
      <c r="L3" s="182"/>
      <c r="M3" s="182"/>
      <c r="N3" s="182"/>
    </row>
    <row r="4" spans="1:14" ht="41.25" customHeight="1" x14ac:dyDescent="0.25">
      <c r="B4"/>
      <c r="C4"/>
      <c r="D4"/>
      <c r="E4" s="45"/>
      <c r="F4" s="45"/>
      <c r="G4" s="183"/>
      <c r="H4" s="183"/>
      <c r="I4" s="183"/>
      <c r="J4" s="183"/>
      <c r="K4" s="183"/>
      <c r="L4" s="183"/>
      <c r="M4" s="183"/>
      <c r="N4" s="183"/>
    </row>
    <row r="5" spans="1:14" x14ac:dyDescent="0.25">
      <c r="A5" s="77"/>
      <c r="B5" s="37"/>
      <c r="C5" s="37"/>
      <c r="D5" s="37"/>
      <c r="E5" s="37"/>
      <c r="F5" s="37"/>
      <c r="G5" s="37"/>
      <c r="H5" s="37"/>
      <c r="I5" s="37"/>
      <c r="J5" s="37"/>
      <c r="K5" s="37"/>
      <c r="L5"/>
      <c r="M5"/>
      <c r="N5" s="34"/>
    </row>
    <row r="6" spans="1:14" ht="30.75" customHeight="1" x14ac:dyDescent="0.25">
      <c r="A6" s="57"/>
      <c r="B6" s="176" t="s">
        <v>103</v>
      </c>
      <c r="C6" s="176" t="s">
        <v>226</v>
      </c>
      <c r="D6" s="178" t="s">
        <v>209</v>
      </c>
      <c r="E6" s="38" t="s">
        <v>3</v>
      </c>
      <c r="F6" s="38" t="s">
        <v>4</v>
      </c>
      <c r="G6" s="38" t="s">
        <v>5</v>
      </c>
      <c r="H6" s="38" t="s">
        <v>6</v>
      </c>
      <c r="I6" s="38" t="s">
        <v>7</v>
      </c>
      <c r="J6" s="38" t="s">
        <v>8</v>
      </c>
      <c r="K6" s="38" t="s">
        <v>9</v>
      </c>
      <c r="L6" s="38" t="s">
        <v>10</v>
      </c>
      <c r="M6" s="179" t="s">
        <v>210</v>
      </c>
      <c r="N6" s="179" t="s">
        <v>211</v>
      </c>
    </row>
    <row r="7" spans="1:14" x14ac:dyDescent="0.25">
      <c r="A7" s="57"/>
      <c r="B7" s="176"/>
      <c r="C7" s="176"/>
      <c r="D7" s="176"/>
      <c r="E7" s="39">
        <f>+'Employee Compensation'!H16</f>
        <v>0</v>
      </c>
      <c r="F7" s="39">
        <f>+E7+7</f>
        <v>7</v>
      </c>
      <c r="G7" s="39">
        <f t="shared" ref="G7:L7" si="0">+F7+7</f>
        <v>14</v>
      </c>
      <c r="H7" s="39">
        <f t="shared" si="0"/>
        <v>21</v>
      </c>
      <c r="I7" s="39">
        <f t="shared" si="0"/>
        <v>28</v>
      </c>
      <c r="J7" s="39">
        <f t="shared" si="0"/>
        <v>35</v>
      </c>
      <c r="K7" s="39">
        <f t="shared" si="0"/>
        <v>42</v>
      </c>
      <c r="L7" s="39">
        <f t="shared" si="0"/>
        <v>49</v>
      </c>
      <c r="M7" s="180"/>
      <c r="N7" s="180"/>
    </row>
    <row r="8" spans="1:14" x14ac:dyDescent="0.25">
      <c r="A8" s="58" t="s">
        <v>104</v>
      </c>
      <c r="B8" s="177"/>
      <c r="C8" s="177"/>
      <c r="D8" s="177"/>
      <c r="E8" s="39">
        <f>+E7+6</f>
        <v>6</v>
      </c>
      <c r="F8" s="39">
        <f>+F7+6</f>
        <v>13</v>
      </c>
      <c r="G8" s="39">
        <f t="shared" ref="G8:L8" si="1">+G7+6</f>
        <v>20</v>
      </c>
      <c r="H8" s="39">
        <f t="shared" si="1"/>
        <v>27</v>
      </c>
      <c r="I8" s="39">
        <f t="shared" si="1"/>
        <v>34</v>
      </c>
      <c r="J8" s="39">
        <f t="shared" si="1"/>
        <v>41</v>
      </c>
      <c r="K8" s="39">
        <f t="shared" si="1"/>
        <v>48</v>
      </c>
      <c r="L8" s="39">
        <f t="shared" si="1"/>
        <v>55</v>
      </c>
      <c r="M8" s="181"/>
      <c r="N8" s="181"/>
    </row>
    <row r="9" spans="1:14" x14ac:dyDescent="0.25">
      <c r="A9" s="52" t="s">
        <v>105</v>
      </c>
      <c r="B9" s="41"/>
      <c r="C9" s="41" t="s">
        <v>208</v>
      </c>
      <c r="D9" s="114" t="str">
        <f>IF(C9="General Partner", IF((B9*0.9235)&gt;99999.99,"Yes","No"), IF(B9&gt;99999.99,"Yes","No"))</f>
        <v>No</v>
      </c>
      <c r="E9" s="41"/>
      <c r="F9" s="41"/>
      <c r="G9" s="41"/>
      <c r="H9" s="41"/>
      <c r="I9" s="41"/>
      <c r="J9" s="41"/>
      <c r="K9" s="41"/>
      <c r="L9" s="41"/>
      <c r="M9" s="68">
        <f>SUM(E9:L9)</f>
        <v>0</v>
      </c>
      <c r="N9" s="68">
        <f>IF(D9="no", IF(C9="General Partner",IF(SUM(E9:L9)&lt;=(((B9*0.9235)/52)*8),SUM(E9:L9),(((B9*0.9235)/52)*8)),IF(SUM(E9:L9)&lt;=((B9/52)*8),SUM(E9:L9),((B9/52)*8))),IF(SUM(E9:L9)&gt;15385,15385,SUM(E9:L9)))</f>
        <v>0</v>
      </c>
    </row>
    <row r="10" spans="1:14" x14ac:dyDescent="0.25">
      <c r="A10" s="52" t="s">
        <v>105</v>
      </c>
      <c r="B10" s="41"/>
      <c r="C10" s="41" t="s">
        <v>208</v>
      </c>
      <c r="D10" s="114" t="str">
        <f t="shared" ref="D10:D26" si="2">IF(C10="General Partner", IF((B10*0.9235)&gt;99999.99,"Yes","No"), IF(B10&gt;99999.99,"Yes","No"))</f>
        <v>No</v>
      </c>
      <c r="E10" s="41"/>
      <c r="F10" s="41"/>
      <c r="G10" s="41"/>
      <c r="H10" s="41"/>
      <c r="I10" s="41"/>
      <c r="J10" s="41"/>
      <c r="K10" s="41"/>
      <c r="L10" s="41"/>
      <c r="M10" s="68">
        <f t="shared" ref="M10:M26" si="3">SUM(E10:L10)</f>
        <v>0</v>
      </c>
      <c r="N10" s="68">
        <f t="shared" ref="N10:N26" si="4">IF(D10="no", IF(C10="General Partner",IF(SUM(E10:L10)&lt;=(((B10*0.9235)/52)*8),SUM(E10:L10),(((B10*0.9235)/52)*8)),IF(SUM(E10:L10)&lt;=((B10/52)*8),SUM(E10:L10),((B10/52)*8))),IF(SUM(E10:L10)&gt;15385,15385,SUM(E10:L10)))</f>
        <v>0</v>
      </c>
    </row>
    <row r="11" spans="1:14" x14ac:dyDescent="0.25">
      <c r="A11" s="52" t="s">
        <v>105</v>
      </c>
      <c r="B11" s="41"/>
      <c r="C11" s="41" t="s">
        <v>208</v>
      </c>
      <c r="D11" s="114" t="str">
        <f t="shared" si="2"/>
        <v>No</v>
      </c>
      <c r="E11" s="41"/>
      <c r="F11" s="41"/>
      <c r="G11" s="41"/>
      <c r="H11" s="41"/>
      <c r="I11" s="41"/>
      <c r="J11" s="41"/>
      <c r="K11" s="41"/>
      <c r="L11" s="41"/>
      <c r="M11" s="68">
        <f t="shared" si="3"/>
        <v>0</v>
      </c>
      <c r="N11" s="68">
        <f t="shared" si="4"/>
        <v>0</v>
      </c>
    </row>
    <row r="12" spans="1:14" x14ac:dyDescent="0.25">
      <c r="A12" s="52" t="s">
        <v>105</v>
      </c>
      <c r="B12" s="41"/>
      <c r="C12" s="41" t="s">
        <v>208</v>
      </c>
      <c r="D12" s="114" t="str">
        <f t="shared" si="2"/>
        <v>No</v>
      </c>
      <c r="E12" s="41"/>
      <c r="F12" s="41"/>
      <c r="G12" s="41"/>
      <c r="H12" s="41"/>
      <c r="I12" s="41"/>
      <c r="J12" s="41"/>
      <c r="K12" s="41"/>
      <c r="L12" s="41"/>
      <c r="M12" s="68">
        <f t="shared" si="3"/>
        <v>0</v>
      </c>
      <c r="N12" s="68">
        <f t="shared" si="4"/>
        <v>0</v>
      </c>
    </row>
    <row r="13" spans="1:14" x14ac:dyDescent="0.25">
      <c r="A13" s="52" t="s">
        <v>105</v>
      </c>
      <c r="B13" s="41"/>
      <c r="C13" s="41" t="s">
        <v>208</v>
      </c>
      <c r="D13" s="114" t="str">
        <f t="shared" si="2"/>
        <v>No</v>
      </c>
      <c r="E13" s="41"/>
      <c r="F13" s="41"/>
      <c r="G13" s="41"/>
      <c r="H13" s="41"/>
      <c r="I13" s="41"/>
      <c r="J13" s="41"/>
      <c r="K13" s="41"/>
      <c r="L13" s="41"/>
      <c r="M13" s="68">
        <f t="shared" si="3"/>
        <v>0</v>
      </c>
      <c r="N13" s="68">
        <f t="shared" si="4"/>
        <v>0</v>
      </c>
    </row>
    <row r="14" spans="1:14" x14ac:dyDescent="0.25">
      <c r="A14" s="52" t="s">
        <v>105</v>
      </c>
      <c r="B14" s="41"/>
      <c r="C14" s="41" t="s">
        <v>208</v>
      </c>
      <c r="D14" s="114" t="str">
        <f t="shared" si="2"/>
        <v>No</v>
      </c>
      <c r="E14" s="41"/>
      <c r="F14" s="41"/>
      <c r="G14" s="41"/>
      <c r="H14" s="41"/>
      <c r="I14" s="41"/>
      <c r="J14" s="41"/>
      <c r="K14" s="41"/>
      <c r="L14" s="41"/>
      <c r="M14" s="68">
        <f t="shared" si="3"/>
        <v>0</v>
      </c>
      <c r="N14" s="68">
        <f t="shared" si="4"/>
        <v>0</v>
      </c>
    </row>
    <row r="15" spans="1:14" x14ac:dyDescent="0.25">
      <c r="A15" s="52" t="s">
        <v>105</v>
      </c>
      <c r="B15" s="41"/>
      <c r="C15" s="41" t="s">
        <v>208</v>
      </c>
      <c r="D15" s="114" t="str">
        <f t="shared" si="2"/>
        <v>No</v>
      </c>
      <c r="E15" s="41"/>
      <c r="F15" s="41"/>
      <c r="G15" s="41"/>
      <c r="H15" s="41"/>
      <c r="I15" s="41"/>
      <c r="J15" s="41"/>
      <c r="K15" s="41"/>
      <c r="L15" s="41"/>
      <c r="M15" s="68">
        <f t="shared" si="3"/>
        <v>0</v>
      </c>
      <c r="N15" s="68">
        <f t="shared" si="4"/>
        <v>0</v>
      </c>
    </row>
    <row r="16" spans="1:14" x14ac:dyDescent="0.25">
      <c r="A16" s="52" t="s">
        <v>105</v>
      </c>
      <c r="B16" s="41"/>
      <c r="C16" s="41" t="s">
        <v>208</v>
      </c>
      <c r="D16" s="114" t="str">
        <f t="shared" si="2"/>
        <v>No</v>
      </c>
      <c r="E16" s="41"/>
      <c r="F16" s="41"/>
      <c r="G16" s="41"/>
      <c r="H16" s="41"/>
      <c r="I16" s="41"/>
      <c r="J16" s="41"/>
      <c r="K16" s="41"/>
      <c r="L16" s="41"/>
      <c r="M16" s="68">
        <f t="shared" si="3"/>
        <v>0</v>
      </c>
      <c r="N16" s="68">
        <f t="shared" si="4"/>
        <v>0</v>
      </c>
    </row>
    <row r="17" spans="1:14" x14ac:dyDescent="0.25">
      <c r="A17" s="52" t="s">
        <v>105</v>
      </c>
      <c r="B17" s="41"/>
      <c r="C17" s="41" t="s">
        <v>208</v>
      </c>
      <c r="D17" s="114" t="str">
        <f t="shared" si="2"/>
        <v>No</v>
      </c>
      <c r="E17" s="41"/>
      <c r="F17" s="41"/>
      <c r="G17" s="41"/>
      <c r="H17" s="41"/>
      <c r="I17" s="41"/>
      <c r="J17" s="41"/>
      <c r="K17" s="41"/>
      <c r="L17" s="41"/>
      <c r="M17" s="68">
        <f t="shared" si="3"/>
        <v>0</v>
      </c>
      <c r="N17" s="68">
        <f t="shared" si="4"/>
        <v>0</v>
      </c>
    </row>
    <row r="18" spans="1:14" x14ac:dyDescent="0.25">
      <c r="A18" s="52" t="s">
        <v>105</v>
      </c>
      <c r="B18" s="41"/>
      <c r="C18" s="41" t="s">
        <v>208</v>
      </c>
      <c r="D18" s="114" t="str">
        <f t="shared" si="2"/>
        <v>No</v>
      </c>
      <c r="E18" s="41"/>
      <c r="F18" s="41"/>
      <c r="G18" s="41"/>
      <c r="H18" s="41"/>
      <c r="I18" s="41"/>
      <c r="J18" s="41"/>
      <c r="K18" s="41"/>
      <c r="L18" s="41"/>
      <c r="M18" s="68">
        <f t="shared" si="3"/>
        <v>0</v>
      </c>
      <c r="N18" s="68">
        <f t="shared" si="4"/>
        <v>0</v>
      </c>
    </row>
    <row r="19" spans="1:14" x14ac:dyDescent="0.25">
      <c r="A19" s="52" t="s">
        <v>105</v>
      </c>
      <c r="B19" s="41"/>
      <c r="C19" s="41" t="s">
        <v>208</v>
      </c>
      <c r="D19" s="114" t="str">
        <f t="shared" si="2"/>
        <v>No</v>
      </c>
      <c r="E19" s="41"/>
      <c r="F19" s="41"/>
      <c r="G19" s="41"/>
      <c r="H19" s="41"/>
      <c r="I19" s="41"/>
      <c r="J19" s="41"/>
      <c r="K19" s="41"/>
      <c r="L19" s="41"/>
      <c r="M19" s="68">
        <f t="shared" si="3"/>
        <v>0</v>
      </c>
      <c r="N19" s="68">
        <f t="shared" si="4"/>
        <v>0</v>
      </c>
    </row>
    <row r="20" spans="1:14" x14ac:dyDescent="0.25">
      <c r="A20" s="52" t="s">
        <v>105</v>
      </c>
      <c r="B20" s="41"/>
      <c r="C20" s="41" t="s">
        <v>208</v>
      </c>
      <c r="D20" s="114" t="str">
        <f t="shared" si="2"/>
        <v>No</v>
      </c>
      <c r="E20" s="41"/>
      <c r="F20" s="41"/>
      <c r="G20" s="41"/>
      <c r="H20" s="41"/>
      <c r="I20" s="41"/>
      <c r="J20" s="41"/>
      <c r="K20" s="41"/>
      <c r="L20" s="41"/>
      <c r="M20" s="68">
        <f t="shared" si="3"/>
        <v>0</v>
      </c>
      <c r="N20" s="68">
        <f t="shared" si="4"/>
        <v>0</v>
      </c>
    </row>
    <row r="21" spans="1:14" x14ac:dyDescent="0.25">
      <c r="A21" s="52" t="s">
        <v>105</v>
      </c>
      <c r="B21" s="41"/>
      <c r="C21" s="41" t="s">
        <v>208</v>
      </c>
      <c r="D21" s="114" t="str">
        <f t="shared" si="2"/>
        <v>No</v>
      </c>
      <c r="E21" s="41"/>
      <c r="F21" s="41"/>
      <c r="G21" s="41"/>
      <c r="H21" s="41"/>
      <c r="I21" s="41"/>
      <c r="J21" s="41"/>
      <c r="K21" s="41"/>
      <c r="L21" s="41"/>
      <c r="M21" s="68">
        <f t="shared" si="3"/>
        <v>0</v>
      </c>
      <c r="N21" s="68">
        <f t="shared" si="4"/>
        <v>0</v>
      </c>
    </row>
    <row r="22" spans="1:14" x14ac:dyDescent="0.25">
      <c r="A22" s="52" t="s">
        <v>105</v>
      </c>
      <c r="B22" s="41"/>
      <c r="C22" s="41" t="s">
        <v>208</v>
      </c>
      <c r="D22" s="114" t="str">
        <f t="shared" si="2"/>
        <v>No</v>
      </c>
      <c r="E22" s="41"/>
      <c r="F22" s="41"/>
      <c r="G22" s="41"/>
      <c r="H22" s="41"/>
      <c r="I22" s="41"/>
      <c r="J22" s="41"/>
      <c r="K22" s="41"/>
      <c r="L22" s="41"/>
      <c r="M22" s="68">
        <f t="shared" si="3"/>
        <v>0</v>
      </c>
      <c r="N22" s="68">
        <f t="shared" si="4"/>
        <v>0</v>
      </c>
    </row>
    <row r="23" spans="1:14" x14ac:dyDescent="0.25">
      <c r="A23" s="52" t="s">
        <v>105</v>
      </c>
      <c r="B23" s="41"/>
      <c r="C23" s="41" t="s">
        <v>208</v>
      </c>
      <c r="D23" s="114" t="str">
        <f t="shared" si="2"/>
        <v>No</v>
      </c>
      <c r="E23" s="41"/>
      <c r="F23" s="41"/>
      <c r="G23" s="41"/>
      <c r="H23" s="41"/>
      <c r="I23" s="41"/>
      <c r="J23" s="41"/>
      <c r="K23" s="41"/>
      <c r="L23" s="41"/>
      <c r="M23" s="68">
        <f t="shared" si="3"/>
        <v>0</v>
      </c>
      <c r="N23" s="68">
        <f t="shared" si="4"/>
        <v>0</v>
      </c>
    </row>
    <row r="24" spans="1:14" x14ac:dyDescent="0.25">
      <c r="A24" s="52" t="s">
        <v>105</v>
      </c>
      <c r="B24" s="41"/>
      <c r="C24" s="41" t="s">
        <v>208</v>
      </c>
      <c r="D24" s="114" t="str">
        <f t="shared" si="2"/>
        <v>No</v>
      </c>
      <c r="E24" s="41"/>
      <c r="F24" s="41"/>
      <c r="G24" s="41"/>
      <c r="H24" s="41"/>
      <c r="I24" s="41"/>
      <c r="J24" s="41"/>
      <c r="K24" s="41"/>
      <c r="L24" s="41"/>
      <c r="M24" s="68">
        <f t="shared" si="3"/>
        <v>0</v>
      </c>
      <c r="N24" s="68">
        <f t="shared" si="4"/>
        <v>0</v>
      </c>
    </row>
    <row r="25" spans="1:14" x14ac:dyDescent="0.25">
      <c r="A25" s="52" t="s">
        <v>105</v>
      </c>
      <c r="B25" s="41"/>
      <c r="C25" s="41" t="s">
        <v>208</v>
      </c>
      <c r="D25" s="114" t="str">
        <f t="shared" si="2"/>
        <v>No</v>
      </c>
      <c r="E25" s="41"/>
      <c r="F25" s="41"/>
      <c r="G25" s="41"/>
      <c r="H25" s="41"/>
      <c r="I25" s="41"/>
      <c r="J25" s="41"/>
      <c r="K25" s="41"/>
      <c r="L25" s="41"/>
      <c r="M25" s="68">
        <f t="shared" si="3"/>
        <v>0</v>
      </c>
      <c r="N25" s="68">
        <f t="shared" si="4"/>
        <v>0</v>
      </c>
    </row>
    <row r="26" spans="1:14" x14ac:dyDescent="0.25">
      <c r="A26" s="52" t="s">
        <v>105</v>
      </c>
      <c r="B26" s="41"/>
      <c r="C26" s="41" t="s">
        <v>208</v>
      </c>
      <c r="D26" s="114" t="str">
        <f t="shared" si="2"/>
        <v>No</v>
      </c>
      <c r="E26" s="41"/>
      <c r="F26" s="41"/>
      <c r="G26" s="41"/>
      <c r="H26" s="41"/>
      <c r="I26" s="41"/>
      <c r="J26" s="41"/>
      <c r="K26" s="41"/>
      <c r="L26" s="41"/>
      <c r="M26" s="68">
        <f t="shared" si="3"/>
        <v>0</v>
      </c>
      <c r="N26" s="68">
        <f t="shared" si="4"/>
        <v>0</v>
      </c>
    </row>
    <row r="27" spans="1:14" ht="16.5" thickBot="1" x14ac:dyDescent="0.3">
      <c r="A27" s="94" t="s">
        <v>75</v>
      </c>
      <c r="B27" s="70">
        <f>SUM(B9:B26)</f>
        <v>0</v>
      </c>
      <c r="C27" s="79"/>
      <c r="D27" s="79"/>
      <c r="E27" s="70">
        <f t="shared" ref="E27:N27" si="5">SUM(E9:E26)</f>
        <v>0</v>
      </c>
      <c r="F27" s="70">
        <f t="shared" si="5"/>
        <v>0</v>
      </c>
      <c r="G27" s="70">
        <f t="shared" si="5"/>
        <v>0</v>
      </c>
      <c r="H27" s="70">
        <f t="shared" si="5"/>
        <v>0</v>
      </c>
      <c r="I27" s="70">
        <f t="shared" si="5"/>
        <v>0</v>
      </c>
      <c r="J27" s="70">
        <f t="shared" si="5"/>
        <v>0</v>
      </c>
      <c r="K27" s="70">
        <f t="shared" si="5"/>
        <v>0</v>
      </c>
      <c r="L27" s="70">
        <f t="shared" si="5"/>
        <v>0</v>
      </c>
      <c r="M27" s="70">
        <f t="shared" si="5"/>
        <v>0</v>
      </c>
      <c r="N27" s="70">
        <f t="shared" si="5"/>
        <v>0</v>
      </c>
    </row>
    <row r="28" spans="1:14" ht="15.75" thickTop="1" x14ac:dyDescent="0.25"/>
  </sheetData>
  <sheetProtection sheet="1" objects="1" scenarios="1"/>
  <mergeCells count="7">
    <mergeCell ref="B6:B8"/>
    <mergeCell ref="D6:D8"/>
    <mergeCell ref="N6:N8"/>
    <mergeCell ref="G1:N3"/>
    <mergeCell ref="G4:N4"/>
    <mergeCell ref="C6:C8"/>
    <mergeCell ref="M6:M8"/>
  </mergeCells>
  <dataValidations count="1">
    <dataValidation type="list" allowBlank="1" showInputMessage="1" showErrorMessage="1" sqref="C9:C26" xr:uid="{8FEA3EC0-F3E0-49FB-863D-C72B54DCDCFB}">
      <formula1>"General Partner, Limited Partner, N/A"</formula1>
    </dataValidation>
  </dataValidations>
  <pageMargins left="0.7" right="0.7" top="0.75" bottom="0.75" header="0.3" footer="0.3"/>
  <pageSetup paperSize="5" scale="6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EB5DA-D377-47D2-9C1E-C7DE99581379}">
  <sheetPr>
    <pageSetUpPr fitToPage="1"/>
  </sheetPr>
  <dimension ref="A1:T28"/>
  <sheetViews>
    <sheetView showGridLines="0" zoomScale="90" zoomScaleNormal="90" workbookViewId="0">
      <pane ySplit="8" topLeftCell="A9" activePane="bottomLeft" state="frozen"/>
      <selection pane="bottomLeft" activeCell="O9" sqref="O9"/>
    </sheetView>
  </sheetViews>
  <sheetFormatPr defaultRowHeight="15" x14ac:dyDescent="0.25"/>
  <cols>
    <col min="1" max="1" width="34.85546875" customWidth="1"/>
    <col min="2" max="3" width="21.7109375" style="34" customWidth="1"/>
    <col min="4" max="4" width="22.85546875" style="34" customWidth="1"/>
    <col min="5" max="5" width="20.28515625" style="34" customWidth="1"/>
    <col min="6" max="14" width="16.5703125" style="34" customWidth="1"/>
    <col min="15" max="15" width="16.5703125" customWidth="1"/>
    <col min="16" max="16" width="13.85546875" hidden="1" customWidth="1"/>
    <col min="17" max="17" width="12.140625" hidden="1" customWidth="1"/>
    <col min="18" max="18" width="12.85546875" hidden="1" customWidth="1"/>
    <col min="19" max="19" width="13.85546875" hidden="1" customWidth="1"/>
    <col min="20" max="21" width="0" hidden="1" customWidth="1"/>
  </cols>
  <sheetData>
    <row r="1" spans="1:20" ht="15" customHeight="1" x14ac:dyDescent="0.25">
      <c r="N1" s="182"/>
      <c r="O1" s="182"/>
    </row>
    <row r="2" spans="1:20" ht="15" customHeight="1" x14ac:dyDescent="0.25">
      <c r="N2" s="182"/>
      <c r="O2" s="182"/>
    </row>
    <row r="3" spans="1:20" ht="26.25" x14ac:dyDescent="0.25">
      <c r="A3" s="45"/>
      <c r="B3" s="45"/>
      <c r="C3" s="45"/>
      <c r="D3" s="45"/>
      <c r="E3" s="45"/>
      <c r="F3" s="45"/>
      <c r="G3" s="45"/>
      <c r="H3" s="45"/>
      <c r="I3" s="45"/>
      <c r="J3" s="45"/>
      <c r="K3" s="45"/>
      <c r="L3" s="45"/>
      <c r="M3" s="45"/>
      <c r="N3" s="182"/>
      <c r="O3" s="182"/>
    </row>
    <row r="4" spans="1:20" ht="41.25" customHeight="1" x14ac:dyDescent="0.25">
      <c r="B4"/>
      <c r="C4"/>
      <c r="D4"/>
      <c r="E4"/>
      <c r="F4" s="45"/>
      <c r="G4" s="45"/>
      <c r="H4" s="45"/>
      <c r="I4" s="45"/>
      <c r="J4" s="45"/>
      <c r="K4" s="45"/>
      <c r="L4" s="45"/>
      <c r="M4" s="45"/>
      <c r="N4" s="183"/>
      <c r="O4" s="183"/>
    </row>
    <row r="5" spans="1:20" x14ac:dyDescent="0.25">
      <c r="A5" s="77"/>
      <c r="B5" s="37"/>
      <c r="C5" s="37"/>
      <c r="D5" s="37"/>
      <c r="E5" s="37"/>
      <c r="F5" s="37"/>
      <c r="G5" s="37"/>
      <c r="H5" s="37"/>
      <c r="I5" s="37"/>
      <c r="J5" s="37"/>
      <c r="K5" s="37"/>
      <c r="L5" s="37"/>
      <c r="M5" s="37"/>
      <c r="N5"/>
      <c r="O5" s="34"/>
    </row>
    <row r="6" spans="1:20" ht="30.75" customHeight="1" x14ac:dyDescent="0.25">
      <c r="A6" s="57"/>
      <c r="B6" s="176" t="s">
        <v>233</v>
      </c>
      <c r="C6" s="176" t="s">
        <v>234</v>
      </c>
      <c r="D6" s="176" t="s">
        <v>235</v>
      </c>
      <c r="E6" s="178" t="s">
        <v>209</v>
      </c>
      <c r="F6" s="38" t="s">
        <v>3</v>
      </c>
      <c r="G6" s="38" t="s">
        <v>4</v>
      </c>
      <c r="H6" s="38" t="s">
        <v>5</v>
      </c>
      <c r="I6" s="38" t="s">
        <v>6</v>
      </c>
      <c r="J6" s="38" t="s">
        <v>7</v>
      </c>
      <c r="K6" s="38" t="s">
        <v>8</v>
      </c>
      <c r="L6" s="38" t="s">
        <v>9</v>
      </c>
      <c r="M6" s="38" t="s">
        <v>10</v>
      </c>
      <c r="N6" s="179" t="s">
        <v>236</v>
      </c>
      <c r="O6" s="179" t="s">
        <v>237</v>
      </c>
    </row>
    <row r="7" spans="1:20" x14ac:dyDescent="0.25">
      <c r="A7" s="57"/>
      <c r="B7" s="176"/>
      <c r="C7" s="176"/>
      <c r="D7" s="176"/>
      <c r="E7" s="176"/>
      <c r="F7" s="39">
        <f>+'[1]Employee Compensation 24 Week'!H16</f>
        <v>0</v>
      </c>
      <c r="G7" s="39">
        <f>+F7+7</f>
        <v>7</v>
      </c>
      <c r="H7" s="39">
        <f t="shared" ref="H7:M7" si="0">+G7+7</f>
        <v>14</v>
      </c>
      <c r="I7" s="39">
        <f t="shared" si="0"/>
        <v>21</v>
      </c>
      <c r="J7" s="39">
        <f t="shared" si="0"/>
        <v>28</v>
      </c>
      <c r="K7" s="39">
        <f t="shared" si="0"/>
        <v>35</v>
      </c>
      <c r="L7" s="39">
        <f t="shared" si="0"/>
        <v>42</v>
      </c>
      <c r="M7" s="39">
        <f t="shared" si="0"/>
        <v>49</v>
      </c>
      <c r="N7" s="180"/>
      <c r="O7" s="180"/>
    </row>
    <row r="8" spans="1:20" x14ac:dyDescent="0.25">
      <c r="A8" s="58" t="s">
        <v>104</v>
      </c>
      <c r="B8" s="177"/>
      <c r="C8" s="177"/>
      <c r="D8" s="177"/>
      <c r="E8" s="177"/>
      <c r="F8" s="39">
        <f>+F7+6</f>
        <v>6</v>
      </c>
      <c r="G8" s="39">
        <f t="shared" ref="G8:M8" si="1">+G7+6</f>
        <v>13</v>
      </c>
      <c r="H8" s="39">
        <f t="shared" si="1"/>
        <v>20</v>
      </c>
      <c r="I8" s="39">
        <f t="shared" si="1"/>
        <v>27</v>
      </c>
      <c r="J8" s="39">
        <f t="shared" si="1"/>
        <v>34</v>
      </c>
      <c r="K8" s="39">
        <f t="shared" si="1"/>
        <v>41</v>
      </c>
      <c r="L8" s="39">
        <f t="shared" si="1"/>
        <v>48</v>
      </c>
      <c r="M8" s="39">
        <f t="shared" si="1"/>
        <v>55</v>
      </c>
      <c r="N8" s="181"/>
      <c r="O8" s="181"/>
      <c r="Q8" t="s">
        <v>238</v>
      </c>
      <c r="R8" t="s">
        <v>239</v>
      </c>
      <c r="S8" t="s">
        <v>240</v>
      </c>
      <c r="T8" t="s">
        <v>241</v>
      </c>
    </row>
    <row r="9" spans="1:20" x14ac:dyDescent="0.25">
      <c r="A9" s="196" t="str">
        <f>+'Compensation to Owners'!A9</f>
        <v>&lt;owner name&gt;</v>
      </c>
      <c r="B9" s="41"/>
      <c r="C9" s="41"/>
      <c r="D9" s="41"/>
      <c r="E9" s="114" t="str">
        <f>+'Compensation to Owners'!D9</f>
        <v>No</v>
      </c>
      <c r="F9" s="41"/>
      <c r="G9" s="41"/>
      <c r="H9" s="41"/>
      <c r="I9" s="41"/>
      <c r="J9" s="41"/>
      <c r="K9" s="41"/>
      <c r="L9" s="41"/>
      <c r="M9" s="41"/>
      <c r="N9" s="68">
        <f>SUM(F9:M9)</f>
        <v>0</v>
      </c>
      <c r="O9" s="68">
        <f>IF(N9&lt;T9,N9,T9)</f>
        <v>0</v>
      </c>
      <c r="Q9" s="33">
        <f>+'Compensation to Owners'!B9</f>
        <v>0</v>
      </c>
      <c r="R9" s="33">
        <f>IF((100000-Q9)&gt;0,(100000-Q9),0)</f>
        <v>100000</v>
      </c>
      <c r="S9">
        <f>IF(D9="C-Corp",IF((B9+C9)&lt;R9,(B9+C9),R9),IF(D9="S-Corp",IF(B9&lt;R9,B9,R9),0))</f>
        <v>0</v>
      </c>
      <c r="T9">
        <f>+S9/12*2.5</f>
        <v>0</v>
      </c>
    </row>
    <row r="10" spans="1:20" x14ac:dyDescent="0.25">
      <c r="A10" s="196" t="str">
        <f>+'Compensation to Owners'!A10</f>
        <v>&lt;owner name&gt;</v>
      </c>
      <c r="B10" s="41"/>
      <c r="C10" s="41"/>
      <c r="D10" s="114">
        <f>+D9</f>
        <v>0</v>
      </c>
      <c r="E10" s="114" t="str">
        <f>+'Compensation to Owners'!D10</f>
        <v>No</v>
      </c>
      <c r="F10" s="41"/>
      <c r="G10" s="41"/>
      <c r="H10" s="41"/>
      <c r="I10" s="41"/>
      <c r="J10" s="41"/>
      <c r="K10" s="41"/>
      <c r="L10" s="41"/>
      <c r="M10" s="41"/>
      <c r="N10" s="68">
        <f>SUM(F10:M10)</f>
        <v>0</v>
      </c>
      <c r="O10" s="68">
        <f t="shared" ref="O10:O26" si="2">IF(N10&lt;T10,N10,T10)</f>
        <v>0</v>
      </c>
      <c r="Q10" s="33">
        <f>+'Compensation to Owners'!B10</f>
        <v>0</v>
      </c>
      <c r="R10" s="33">
        <f>IF((100000-Q10)&gt;0,(100000-Q10),0)</f>
        <v>100000</v>
      </c>
      <c r="S10">
        <f>IF(D10="C-Corp",IF((B10+C10)&lt;R10,(B10+C10),R10),IF(D10="S-Corp",IF(B10&lt;R10,B10,R10),0))</f>
        <v>0</v>
      </c>
      <c r="T10">
        <f t="shared" ref="T10:T26" si="3">+S10/12*2.5</f>
        <v>0</v>
      </c>
    </row>
    <row r="11" spans="1:20" x14ac:dyDescent="0.25">
      <c r="A11" s="196" t="str">
        <f>+'Compensation to Owners'!A11</f>
        <v>&lt;owner name&gt;</v>
      </c>
      <c r="B11" s="41"/>
      <c r="C11" s="41"/>
      <c r="D11" s="114">
        <f t="shared" ref="D11:D26" si="4">+D10</f>
        <v>0</v>
      </c>
      <c r="E11" s="114" t="str">
        <f>+'Compensation to Owners'!D11</f>
        <v>No</v>
      </c>
      <c r="F11" s="41"/>
      <c r="G11" s="41"/>
      <c r="H11" s="41"/>
      <c r="I11" s="41"/>
      <c r="J11" s="41"/>
      <c r="K11" s="41"/>
      <c r="L11" s="41"/>
      <c r="M11" s="41"/>
      <c r="N11" s="68">
        <f>SUM(F11:M11)</f>
        <v>0</v>
      </c>
      <c r="O11" s="68">
        <f t="shared" si="2"/>
        <v>0</v>
      </c>
      <c r="Q11" s="33">
        <f>+'Compensation to Owners'!B11</f>
        <v>0</v>
      </c>
      <c r="R11" s="33">
        <f t="shared" ref="R11:R26" si="5">IF((100000-Q11)&gt;0,(100000-Q11),0)</f>
        <v>100000</v>
      </c>
      <c r="S11">
        <f>IF(D11="C-Corp",IF((B11+C11)&lt;R11,(B11+C11),R11),IF(D11="S-Corp",IF(B11&lt;R11,B11,R11),0))</f>
        <v>0</v>
      </c>
      <c r="T11">
        <f t="shared" si="3"/>
        <v>0</v>
      </c>
    </row>
    <row r="12" spans="1:20" x14ac:dyDescent="0.25">
      <c r="A12" s="196" t="str">
        <f>+'Compensation to Owners'!A12</f>
        <v>&lt;owner name&gt;</v>
      </c>
      <c r="B12" s="41"/>
      <c r="C12" s="41"/>
      <c r="D12" s="114">
        <f t="shared" si="4"/>
        <v>0</v>
      </c>
      <c r="E12" s="114" t="str">
        <f>+'Compensation to Owners'!D12</f>
        <v>No</v>
      </c>
      <c r="F12" s="41"/>
      <c r="G12" s="41"/>
      <c r="H12" s="41"/>
      <c r="I12" s="41"/>
      <c r="J12" s="41"/>
      <c r="K12" s="41"/>
      <c r="L12" s="41"/>
      <c r="M12" s="41"/>
      <c r="N12" s="68">
        <f>SUM(F12:M12)</f>
        <v>0</v>
      </c>
      <c r="O12" s="68">
        <f t="shared" si="2"/>
        <v>0</v>
      </c>
      <c r="Q12" s="33">
        <f>+'Compensation to Owners'!B12</f>
        <v>0</v>
      </c>
      <c r="R12" s="33">
        <f t="shared" si="5"/>
        <v>100000</v>
      </c>
      <c r="S12">
        <f>IF(D12="C-Corp",IF((B12+C12)&lt;R12,(B12+C12),R12),IF(D12="S-Corp",IF(B12&lt;R12,B12,R12),0))</f>
        <v>0</v>
      </c>
      <c r="T12">
        <f t="shared" si="3"/>
        <v>0</v>
      </c>
    </row>
    <row r="13" spans="1:20" x14ac:dyDescent="0.25">
      <c r="A13" s="196" t="str">
        <f>+'Compensation to Owners'!A13</f>
        <v>&lt;owner name&gt;</v>
      </c>
      <c r="B13" s="41"/>
      <c r="C13" s="41"/>
      <c r="D13" s="114">
        <f t="shared" si="4"/>
        <v>0</v>
      </c>
      <c r="E13" s="114" t="str">
        <f>+'Compensation to Owners'!D13</f>
        <v>No</v>
      </c>
      <c r="F13" s="41"/>
      <c r="G13" s="41"/>
      <c r="H13" s="41"/>
      <c r="I13" s="41"/>
      <c r="J13" s="41"/>
      <c r="K13" s="41"/>
      <c r="L13" s="41"/>
      <c r="M13" s="41"/>
      <c r="N13" s="68">
        <f>SUM(F13:M13)</f>
        <v>0</v>
      </c>
      <c r="O13" s="68">
        <f t="shared" si="2"/>
        <v>0</v>
      </c>
      <c r="Q13" s="33">
        <f>+'Compensation to Owners'!B13</f>
        <v>0</v>
      </c>
      <c r="R13" s="33">
        <f t="shared" si="5"/>
        <v>100000</v>
      </c>
      <c r="S13">
        <f>IF(D13="C-Corp",IF((B13+C13)&lt;R13,(B13+C13),R13),IF(D13="S-Corp",IF(B13&lt;R13,B13,R13),0))</f>
        <v>0</v>
      </c>
      <c r="T13">
        <f t="shared" si="3"/>
        <v>0</v>
      </c>
    </row>
    <row r="14" spans="1:20" x14ac:dyDescent="0.25">
      <c r="A14" s="196" t="str">
        <f>+'Compensation to Owners'!A14</f>
        <v>&lt;owner name&gt;</v>
      </c>
      <c r="B14" s="41"/>
      <c r="C14" s="41"/>
      <c r="D14" s="114">
        <f t="shared" si="4"/>
        <v>0</v>
      </c>
      <c r="E14" s="114" t="str">
        <f>+'Compensation to Owners'!D14</f>
        <v>No</v>
      </c>
      <c r="F14" s="41"/>
      <c r="G14" s="41"/>
      <c r="H14" s="41"/>
      <c r="I14" s="41"/>
      <c r="J14" s="41"/>
      <c r="K14" s="41"/>
      <c r="L14" s="41"/>
      <c r="M14" s="41"/>
      <c r="N14" s="68">
        <f>SUM(F14:M14)</f>
        <v>0</v>
      </c>
      <c r="O14" s="68">
        <f t="shared" si="2"/>
        <v>0</v>
      </c>
      <c r="Q14" s="33">
        <f>+'Compensation to Owners'!B14</f>
        <v>0</v>
      </c>
      <c r="R14" s="33">
        <f t="shared" si="5"/>
        <v>100000</v>
      </c>
      <c r="S14">
        <f>IF(D14="C-Corp",IF((B14+C14)&lt;R14,(B14+C14),R14),IF(D14="S-Corp",IF(B14&lt;R14,B14,R14),0))</f>
        <v>0</v>
      </c>
      <c r="T14">
        <f t="shared" si="3"/>
        <v>0</v>
      </c>
    </row>
    <row r="15" spans="1:20" x14ac:dyDescent="0.25">
      <c r="A15" s="196" t="str">
        <f>+'Compensation to Owners'!A15</f>
        <v>&lt;owner name&gt;</v>
      </c>
      <c r="B15" s="41"/>
      <c r="C15" s="41"/>
      <c r="D15" s="114">
        <f t="shared" si="4"/>
        <v>0</v>
      </c>
      <c r="E15" s="114" t="str">
        <f>+'Compensation to Owners'!D15</f>
        <v>No</v>
      </c>
      <c r="F15" s="41"/>
      <c r="G15" s="41"/>
      <c r="H15" s="41"/>
      <c r="I15" s="41"/>
      <c r="J15" s="41"/>
      <c r="K15" s="41"/>
      <c r="L15" s="41"/>
      <c r="M15" s="41"/>
      <c r="N15" s="68">
        <f>SUM(F15:M15)</f>
        <v>0</v>
      </c>
      <c r="O15" s="68">
        <f t="shared" si="2"/>
        <v>0</v>
      </c>
      <c r="Q15" s="33">
        <f>+'Compensation to Owners'!B15</f>
        <v>0</v>
      </c>
      <c r="R15" s="33">
        <f t="shared" si="5"/>
        <v>100000</v>
      </c>
      <c r="S15">
        <f>IF(D15="C-Corp",IF((B15+C15)&lt;R15,(B15+C15),R15),IF(D15="S-Corp",IF(B15&lt;R15,B15,R15),0))</f>
        <v>0</v>
      </c>
      <c r="T15">
        <f t="shared" si="3"/>
        <v>0</v>
      </c>
    </row>
    <row r="16" spans="1:20" x14ac:dyDescent="0.25">
      <c r="A16" s="196" t="str">
        <f>+'Compensation to Owners'!A16</f>
        <v>&lt;owner name&gt;</v>
      </c>
      <c r="B16" s="41"/>
      <c r="C16" s="41"/>
      <c r="D16" s="114">
        <f t="shared" si="4"/>
        <v>0</v>
      </c>
      <c r="E16" s="114" t="str">
        <f>+'Compensation to Owners'!D16</f>
        <v>No</v>
      </c>
      <c r="F16" s="41"/>
      <c r="G16" s="41"/>
      <c r="H16" s="41"/>
      <c r="I16" s="41"/>
      <c r="J16" s="41"/>
      <c r="K16" s="41"/>
      <c r="L16" s="41"/>
      <c r="M16" s="41"/>
      <c r="N16" s="68">
        <f>SUM(F16:M16)</f>
        <v>0</v>
      </c>
      <c r="O16" s="68">
        <f t="shared" si="2"/>
        <v>0</v>
      </c>
      <c r="Q16" s="33">
        <f>+'Compensation to Owners'!B16</f>
        <v>0</v>
      </c>
      <c r="R16" s="33">
        <f t="shared" si="5"/>
        <v>100000</v>
      </c>
      <c r="S16">
        <f>IF(D16="C-Corp",IF((B16+C16)&lt;R16,(B16+C16),R16),IF(D16="S-Corp",IF(B16&lt;R16,B16,R16),0))</f>
        <v>0</v>
      </c>
      <c r="T16">
        <f t="shared" si="3"/>
        <v>0</v>
      </c>
    </row>
    <row r="17" spans="1:20" x14ac:dyDescent="0.25">
      <c r="A17" s="196" t="str">
        <f>+'Compensation to Owners'!A17</f>
        <v>&lt;owner name&gt;</v>
      </c>
      <c r="B17" s="41"/>
      <c r="C17" s="41"/>
      <c r="D17" s="114">
        <f t="shared" si="4"/>
        <v>0</v>
      </c>
      <c r="E17" s="114" t="str">
        <f>+'Compensation to Owners'!D17</f>
        <v>No</v>
      </c>
      <c r="F17" s="41"/>
      <c r="G17" s="41"/>
      <c r="H17" s="41"/>
      <c r="I17" s="41"/>
      <c r="J17" s="41"/>
      <c r="K17" s="41"/>
      <c r="L17" s="41"/>
      <c r="M17" s="41"/>
      <c r="N17" s="68">
        <f>SUM(F17:M17)</f>
        <v>0</v>
      </c>
      <c r="O17" s="68">
        <f t="shared" si="2"/>
        <v>0</v>
      </c>
      <c r="Q17" s="33">
        <f>+'Compensation to Owners'!B17</f>
        <v>0</v>
      </c>
      <c r="R17" s="33">
        <f t="shared" si="5"/>
        <v>100000</v>
      </c>
      <c r="S17">
        <f>IF(D17="C-Corp",IF((B17+C17)&lt;R17,(B17+C17),R17),IF(D17="S-Corp",IF(B17&lt;R17,B17,R17),0))</f>
        <v>0</v>
      </c>
      <c r="T17">
        <f t="shared" si="3"/>
        <v>0</v>
      </c>
    </row>
    <row r="18" spans="1:20" x14ac:dyDescent="0.25">
      <c r="A18" s="196" t="str">
        <f>+'Compensation to Owners'!A18</f>
        <v>&lt;owner name&gt;</v>
      </c>
      <c r="B18" s="41"/>
      <c r="C18" s="41"/>
      <c r="D18" s="114">
        <f t="shared" si="4"/>
        <v>0</v>
      </c>
      <c r="E18" s="114" t="str">
        <f>+'Compensation to Owners'!D18</f>
        <v>No</v>
      </c>
      <c r="F18" s="41"/>
      <c r="G18" s="41"/>
      <c r="H18" s="41"/>
      <c r="I18" s="41"/>
      <c r="J18" s="41"/>
      <c r="K18" s="41"/>
      <c r="L18" s="41"/>
      <c r="M18" s="41"/>
      <c r="N18" s="68">
        <f>SUM(F18:M18)</f>
        <v>0</v>
      </c>
      <c r="O18" s="68">
        <f t="shared" si="2"/>
        <v>0</v>
      </c>
      <c r="Q18" s="33">
        <f>+'Compensation to Owners'!B18</f>
        <v>0</v>
      </c>
      <c r="R18" s="33">
        <f t="shared" si="5"/>
        <v>100000</v>
      </c>
      <c r="S18">
        <f>IF(D18="C-Corp",IF((B18+C18)&lt;R18,(B18+C18),R18),IF(D18="S-Corp",IF(B18&lt;R18,B18,R18),0))</f>
        <v>0</v>
      </c>
      <c r="T18">
        <f t="shared" si="3"/>
        <v>0</v>
      </c>
    </row>
    <row r="19" spans="1:20" x14ac:dyDescent="0.25">
      <c r="A19" s="196" t="str">
        <f>+'Compensation to Owners'!A19</f>
        <v>&lt;owner name&gt;</v>
      </c>
      <c r="B19" s="41"/>
      <c r="C19" s="41"/>
      <c r="D19" s="114">
        <f t="shared" si="4"/>
        <v>0</v>
      </c>
      <c r="E19" s="114" t="str">
        <f>+'Compensation to Owners'!D19</f>
        <v>No</v>
      </c>
      <c r="F19" s="41"/>
      <c r="G19" s="41"/>
      <c r="H19" s="41"/>
      <c r="I19" s="41"/>
      <c r="J19" s="41"/>
      <c r="K19" s="41"/>
      <c r="L19" s="41"/>
      <c r="M19" s="41"/>
      <c r="N19" s="68">
        <f>SUM(F19:M19)</f>
        <v>0</v>
      </c>
      <c r="O19" s="68">
        <f t="shared" si="2"/>
        <v>0</v>
      </c>
      <c r="Q19" s="33">
        <f>+'Compensation to Owners'!B19</f>
        <v>0</v>
      </c>
      <c r="R19" s="33">
        <f t="shared" si="5"/>
        <v>100000</v>
      </c>
      <c r="S19">
        <f>IF(D19="C-Corp",IF((B19+C19)&lt;R19,(B19+C19),R19),IF(D19="S-Corp",IF(B19&lt;R19,B19,R19),0))</f>
        <v>0</v>
      </c>
      <c r="T19">
        <f t="shared" si="3"/>
        <v>0</v>
      </c>
    </row>
    <row r="20" spans="1:20" x14ac:dyDescent="0.25">
      <c r="A20" s="196" t="str">
        <f>+'Compensation to Owners'!A20</f>
        <v>&lt;owner name&gt;</v>
      </c>
      <c r="B20" s="41"/>
      <c r="C20" s="41"/>
      <c r="D20" s="114">
        <f t="shared" si="4"/>
        <v>0</v>
      </c>
      <c r="E20" s="114" t="str">
        <f>+'Compensation to Owners'!D20</f>
        <v>No</v>
      </c>
      <c r="F20" s="41"/>
      <c r="G20" s="41"/>
      <c r="H20" s="41"/>
      <c r="I20" s="41"/>
      <c r="J20" s="41"/>
      <c r="K20" s="41"/>
      <c r="L20" s="41"/>
      <c r="M20" s="41"/>
      <c r="N20" s="68">
        <f>SUM(F20:M20)</f>
        <v>0</v>
      </c>
      <c r="O20" s="68">
        <f t="shared" si="2"/>
        <v>0</v>
      </c>
      <c r="Q20" s="33">
        <f>+'Compensation to Owners'!B20</f>
        <v>0</v>
      </c>
      <c r="R20" s="33">
        <f t="shared" si="5"/>
        <v>100000</v>
      </c>
      <c r="S20">
        <f>IF(D20="C-Corp",IF((B20+C20)&lt;R20,(B20+C20),R20),IF(D20="S-Corp",IF(B20&lt;R20,B20,R20),0))</f>
        <v>0</v>
      </c>
      <c r="T20">
        <f t="shared" si="3"/>
        <v>0</v>
      </c>
    </row>
    <row r="21" spans="1:20" x14ac:dyDescent="0.25">
      <c r="A21" s="196" t="str">
        <f>+'Compensation to Owners'!A21</f>
        <v>&lt;owner name&gt;</v>
      </c>
      <c r="B21" s="41"/>
      <c r="C21" s="41"/>
      <c r="D21" s="114">
        <f t="shared" si="4"/>
        <v>0</v>
      </c>
      <c r="E21" s="114" t="str">
        <f>+'Compensation to Owners'!D21</f>
        <v>No</v>
      </c>
      <c r="F21" s="41"/>
      <c r="G21" s="41"/>
      <c r="H21" s="41"/>
      <c r="I21" s="41"/>
      <c r="J21" s="41"/>
      <c r="K21" s="41"/>
      <c r="L21" s="41"/>
      <c r="M21" s="41"/>
      <c r="N21" s="68">
        <f>SUM(F21:M21)</f>
        <v>0</v>
      </c>
      <c r="O21" s="68">
        <f t="shared" si="2"/>
        <v>0</v>
      </c>
      <c r="Q21" s="33">
        <f>+'Compensation to Owners'!B21</f>
        <v>0</v>
      </c>
      <c r="R21" s="33">
        <f t="shared" si="5"/>
        <v>100000</v>
      </c>
      <c r="S21">
        <f>IF(D21="C-Corp",IF((B21+C21)&lt;R21,(B21+C21),R21),IF(D21="S-Corp",IF(B21&lt;R21,B21,R21),0))</f>
        <v>0</v>
      </c>
      <c r="T21">
        <f t="shared" si="3"/>
        <v>0</v>
      </c>
    </row>
    <row r="22" spans="1:20" x14ac:dyDescent="0.25">
      <c r="A22" s="196" t="str">
        <f>+'Compensation to Owners'!A22</f>
        <v>&lt;owner name&gt;</v>
      </c>
      <c r="B22" s="41"/>
      <c r="C22" s="41"/>
      <c r="D22" s="114">
        <f t="shared" si="4"/>
        <v>0</v>
      </c>
      <c r="E22" s="114" t="str">
        <f>+'Compensation to Owners'!D22</f>
        <v>No</v>
      </c>
      <c r="F22" s="41"/>
      <c r="G22" s="41"/>
      <c r="H22" s="41"/>
      <c r="I22" s="41"/>
      <c r="J22" s="41"/>
      <c r="K22" s="41"/>
      <c r="L22" s="41"/>
      <c r="M22" s="41"/>
      <c r="N22" s="68">
        <f>SUM(F22:M22)</f>
        <v>0</v>
      </c>
      <c r="O22" s="68">
        <f t="shared" si="2"/>
        <v>0</v>
      </c>
      <c r="Q22" s="33">
        <f>+'Compensation to Owners'!B22</f>
        <v>0</v>
      </c>
      <c r="R22" s="33">
        <f t="shared" si="5"/>
        <v>100000</v>
      </c>
      <c r="S22">
        <f>IF(D22="C-Corp",IF((B22+C22)&lt;R22,(B22+C22),R22),IF(D22="S-Corp",IF(B22&lt;R22,B22,R22),0))</f>
        <v>0</v>
      </c>
      <c r="T22">
        <f t="shared" si="3"/>
        <v>0</v>
      </c>
    </row>
    <row r="23" spans="1:20" x14ac:dyDescent="0.25">
      <c r="A23" s="196" t="str">
        <f>+'Compensation to Owners'!A23</f>
        <v>&lt;owner name&gt;</v>
      </c>
      <c r="B23" s="41"/>
      <c r="C23" s="41"/>
      <c r="D23" s="114">
        <f t="shared" si="4"/>
        <v>0</v>
      </c>
      <c r="E23" s="114" t="str">
        <f>+'Compensation to Owners'!D23</f>
        <v>No</v>
      </c>
      <c r="F23" s="41"/>
      <c r="G23" s="41"/>
      <c r="H23" s="41"/>
      <c r="I23" s="41"/>
      <c r="J23" s="41"/>
      <c r="K23" s="41"/>
      <c r="L23" s="41"/>
      <c r="M23" s="41"/>
      <c r="N23" s="68">
        <f>SUM(F23:M23)</f>
        <v>0</v>
      </c>
      <c r="O23" s="68">
        <f t="shared" si="2"/>
        <v>0</v>
      </c>
      <c r="Q23" s="33">
        <f>+'Compensation to Owners'!B23</f>
        <v>0</v>
      </c>
      <c r="R23" s="33">
        <f t="shared" si="5"/>
        <v>100000</v>
      </c>
      <c r="S23">
        <f>IF(D23="C-Corp",IF((B23+C23)&lt;R23,(B23+C23),R23),IF(D23="S-Corp",IF(B23&lt;R23,B23,R23),0))</f>
        <v>0</v>
      </c>
      <c r="T23">
        <f t="shared" si="3"/>
        <v>0</v>
      </c>
    </row>
    <row r="24" spans="1:20" x14ac:dyDescent="0.25">
      <c r="A24" s="196" t="str">
        <f>+'Compensation to Owners'!A24</f>
        <v>&lt;owner name&gt;</v>
      </c>
      <c r="B24" s="41"/>
      <c r="C24" s="41"/>
      <c r="D24" s="114">
        <f t="shared" si="4"/>
        <v>0</v>
      </c>
      <c r="E24" s="114" t="str">
        <f>+'Compensation to Owners'!D24</f>
        <v>No</v>
      </c>
      <c r="F24" s="41"/>
      <c r="G24" s="41"/>
      <c r="H24" s="41"/>
      <c r="I24" s="41"/>
      <c r="J24" s="41"/>
      <c r="K24" s="41"/>
      <c r="L24" s="41"/>
      <c r="M24" s="41"/>
      <c r="N24" s="68">
        <f>SUM(F24:M24)</f>
        <v>0</v>
      </c>
      <c r="O24" s="68">
        <f t="shared" si="2"/>
        <v>0</v>
      </c>
      <c r="Q24" s="33">
        <f>+'Compensation to Owners'!B24</f>
        <v>0</v>
      </c>
      <c r="R24" s="33">
        <f t="shared" si="5"/>
        <v>100000</v>
      </c>
      <c r="S24">
        <f>IF(D24="C-Corp",IF((B24+C24)&lt;R24,(B24+C24),R24),IF(D24="S-Corp",IF(B24&lt;R24,B24,R24),0))</f>
        <v>0</v>
      </c>
      <c r="T24">
        <f t="shared" si="3"/>
        <v>0</v>
      </c>
    </row>
    <row r="25" spans="1:20" x14ac:dyDescent="0.25">
      <c r="A25" s="196" t="str">
        <f>+'Compensation to Owners'!A25</f>
        <v>&lt;owner name&gt;</v>
      </c>
      <c r="B25" s="41"/>
      <c r="C25" s="41"/>
      <c r="D25" s="114">
        <f t="shared" si="4"/>
        <v>0</v>
      </c>
      <c r="E25" s="114" t="str">
        <f>+'Compensation to Owners'!D25</f>
        <v>No</v>
      </c>
      <c r="F25" s="41"/>
      <c r="G25" s="41"/>
      <c r="H25" s="41"/>
      <c r="I25" s="41"/>
      <c r="J25" s="41"/>
      <c r="K25" s="41"/>
      <c r="L25" s="41"/>
      <c r="M25" s="41"/>
      <c r="N25" s="68">
        <f>SUM(F25:M25)</f>
        <v>0</v>
      </c>
      <c r="O25" s="68">
        <f t="shared" si="2"/>
        <v>0</v>
      </c>
      <c r="Q25" s="33">
        <f>+'Compensation to Owners'!B25</f>
        <v>0</v>
      </c>
      <c r="R25" s="33">
        <f t="shared" si="5"/>
        <v>100000</v>
      </c>
      <c r="S25">
        <f>IF(D25="C-Corp",IF((B25+C25)&lt;R25,(B25+C25),R25),IF(D25="S-Corp",IF(B25&lt;R25,B25,R25),0))</f>
        <v>0</v>
      </c>
      <c r="T25">
        <f t="shared" si="3"/>
        <v>0</v>
      </c>
    </row>
    <row r="26" spans="1:20" x14ac:dyDescent="0.25">
      <c r="A26" s="196" t="str">
        <f>+'Compensation to Owners'!A26</f>
        <v>&lt;owner name&gt;</v>
      </c>
      <c r="B26" s="41"/>
      <c r="C26" s="41"/>
      <c r="D26" s="114">
        <f t="shared" si="4"/>
        <v>0</v>
      </c>
      <c r="E26" s="114" t="str">
        <f>+'Compensation to Owners'!D26</f>
        <v>No</v>
      </c>
      <c r="F26" s="41"/>
      <c r="G26" s="41"/>
      <c r="H26" s="41"/>
      <c r="I26" s="41"/>
      <c r="J26" s="41"/>
      <c r="K26" s="41"/>
      <c r="L26" s="41"/>
      <c r="M26" s="41"/>
      <c r="N26" s="68">
        <f>SUM(F26:M26)</f>
        <v>0</v>
      </c>
      <c r="O26" s="68">
        <f t="shared" si="2"/>
        <v>0</v>
      </c>
      <c r="Q26" s="33">
        <f>+'Compensation to Owners'!B26</f>
        <v>0</v>
      </c>
      <c r="R26" s="33">
        <f t="shared" si="5"/>
        <v>100000</v>
      </c>
      <c r="S26">
        <f>IF(D26="C-Corp",IF((B26+C26)&lt;R26,(B26+C26),R26),IF(D26="S-Corp",IF(B26&lt;R26,B26,R26),0))</f>
        <v>0</v>
      </c>
      <c r="T26">
        <f t="shared" si="3"/>
        <v>0</v>
      </c>
    </row>
    <row r="27" spans="1:20" ht="16.5" thickBot="1" x14ac:dyDescent="0.3">
      <c r="A27" s="197" t="s">
        <v>75</v>
      </c>
      <c r="B27" s="70">
        <f>SUM(B9:B26)</f>
        <v>0</v>
      </c>
      <c r="C27" s="70">
        <f>SUM(C9:C26)</f>
        <v>0</v>
      </c>
      <c r="D27" s="79"/>
      <c r="E27" s="79"/>
      <c r="F27" s="70">
        <f t="shared" ref="F27:O27" si="6">SUM(F9:F26)</f>
        <v>0</v>
      </c>
      <c r="G27" s="70">
        <f t="shared" si="6"/>
        <v>0</v>
      </c>
      <c r="H27" s="70">
        <f t="shared" si="6"/>
        <v>0</v>
      </c>
      <c r="I27" s="70">
        <f t="shared" si="6"/>
        <v>0</v>
      </c>
      <c r="J27" s="70">
        <f t="shared" si="6"/>
        <v>0</v>
      </c>
      <c r="K27" s="70">
        <f t="shared" si="6"/>
        <v>0</v>
      </c>
      <c r="L27" s="70">
        <f t="shared" si="6"/>
        <v>0</v>
      </c>
      <c r="M27" s="70">
        <f t="shared" si="6"/>
        <v>0</v>
      </c>
      <c r="N27" s="70">
        <f t="shared" si="6"/>
        <v>0</v>
      </c>
      <c r="O27" s="70">
        <f t="shared" si="6"/>
        <v>0</v>
      </c>
      <c r="P27" s="33"/>
    </row>
    <row r="28" spans="1:20" ht="15.75" thickTop="1" x14ac:dyDescent="0.25">
      <c r="Q28">
        <f>IF(E9="yes",0,1)</f>
        <v>1</v>
      </c>
    </row>
  </sheetData>
  <sheetProtection sheet="1" objects="1" scenarios="1"/>
  <mergeCells count="8">
    <mergeCell ref="N6:N8"/>
    <mergeCell ref="O6:O8"/>
    <mergeCell ref="B6:B8"/>
    <mergeCell ref="C6:C8"/>
    <mergeCell ref="D6:D8"/>
    <mergeCell ref="N1:O3"/>
    <mergeCell ref="N4:O4"/>
    <mergeCell ref="E6:E8"/>
  </mergeCells>
  <dataValidations count="1">
    <dataValidation type="list" allowBlank="1" showInputMessage="1" showErrorMessage="1" sqref="D9:D26" xr:uid="{8558D024-4FB1-4E88-A0AC-E252C098FA91}">
      <formula1>"C-Corp, S-Corp, Partnership, Schedule C, LLC"</formula1>
    </dataValidation>
  </dataValidations>
  <pageMargins left="0.7" right="0.7" top="0.75" bottom="0.75" header="0.3" footer="0.3"/>
  <pageSetup paperSize="5" scale="6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753A8-EF56-4CFA-ADA6-D9AE6AAE20FF}">
  <dimension ref="A1:AK111"/>
  <sheetViews>
    <sheetView showGridLines="0" zoomScaleNormal="100" workbookViewId="0">
      <pane ySplit="9" topLeftCell="A106" activePane="bottomLeft" state="frozen"/>
      <selection pane="bottomLeft" activeCell="AG7" sqref="AG7"/>
    </sheetView>
  </sheetViews>
  <sheetFormatPr defaultRowHeight="15" x14ac:dyDescent="0.25"/>
  <cols>
    <col min="1" max="1" width="22.42578125" customWidth="1"/>
    <col min="2" max="2" width="10.7109375" customWidth="1"/>
    <col min="3" max="3" width="10.7109375" hidden="1" customWidth="1"/>
    <col min="4" max="4" width="10.7109375" customWidth="1"/>
    <col min="5" max="5" width="10.7109375" hidden="1" customWidth="1"/>
    <col min="6" max="6" width="10.7109375" customWidth="1"/>
    <col min="7" max="7" width="10.7109375" hidden="1" customWidth="1"/>
    <col min="8" max="8" width="10.7109375" customWidth="1"/>
    <col min="9" max="9" width="10.7109375" hidden="1" customWidth="1"/>
    <col min="10" max="10" width="10.7109375" customWidth="1"/>
    <col min="11" max="11" width="10.7109375" hidden="1" customWidth="1"/>
    <col min="12" max="12" width="10.7109375" customWidth="1"/>
    <col min="13" max="13" width="10.7109375" hidden="1" customWidth="1"/>
    <col min="14" max="14" width="10.7109375" customWidth="1"/>
    <col min="15" max="15" width="10.7109375" hidden="1" customWidth="1"/>
    <col min="16" max="16" width="10.7109375" customWidth="1"/>
    <col min="17" max="17" width="10.7109375" hidden="1" customWidth="1"/>
    <col min="18" max="18" width="10.7109375" customWidth="1"/>
    <col min="19" max="19" width="10.7109375" hidden="1" customWidth="1"/>
    <col min="20" max="20" width="10.7109375" customWidth="1"/>
    <col min="21" max="21" width="10.7109375" hidden="1" customWidth="1"/>
    <col min="22" max="22" width="10.7109375" customWidth="1"/>
    <col min="23" max="23" width="10.7109375" hidden="1" customWidth="1"/>
    <col min="24" max="24" width="2" customWidth="1"/>
    <col min="25" max="25" width="10.7109375" customWidth="1"/>
    <col min="26" max="26" width="10.7109375" hidden="1" customWidth="1"/>
    <col min="27" max="27" width="10.7109375" customWidth="1"/>
    <col min="28" max="28" width="10.7109375" hidden="1" customWidth="1"/>
    <col min="29" max="29" width="10.7109375" customWidth="1"/>
    <col min="30" max="30" width="10.7109375" hidden="1" customWidth="1"/>
    <col min="31" max="31" width="10.7109375" customWidth="1"/>
    <col min="32" max="32" width="10.7109375" hidden="1" customWidth="1"/>
    <col min="33" max="33" width="11.85546875" customWidth="1"/>
    <col min="34" max="34" width="10.7109375" hidden="1" customWidth="1"/>
    <col min="35" max="37" width="0" hidden="1" customWidth="1"/>
  </cols>
  <sheetData>
    <row r="1" spans="1:37" ht="115.5" customHeight="1" x14ac:dyDescent="0.25">
      <c r="A1" s="45"/>
      <c r="B1" s="45"/>
      <c r="C1" s="45"/>
      <c r="D1" s="45"/>
      <c r="E1" s="45"/>
      <c r="F1" s="45"/>
      <c r="G1" s="45"/>
      <c r="H1" s="45"/>
      <c r="I1" s="45"/>
      <c r="J1" s="45"/>
      <c r="K1" s="45"/>
      <c r="L1" s="45"/>
      <c r="M1" s="45"/>
      <c r="N1" s="45"/>
      <c r="O1" s="45"/>
      <c r="P1" s="173" t="s">
        <v>55</v>
      </c>
      <c r="Q1" s="173"/>
      <c r="R1" s="173"/>
      <c r="S1" s="173"/>
      <c r="T1" s="173"/>
      <c r="U1" s="173"/>
      <c r="V1" s="173"/>
      <c r="W1" s="173"/>
      <c r="X1" s="173"/>
      <c r="Y1" s="173"/>
      <c r="Z1" s="173"/>
      <c r="AA1" s="173"/>
      <c r="AB1" s="173"/>
      <c r="AC1" s="173"/>
      <c r="AD1" s="173"/>
      <c r="AE1" s="173"/>
      <c r="AF1" s="173"/>
      <c r="AG1" s="173"/>
      <c r="AH1" s="95"/>
    </row>
    <row r="2" spans="1:37" ht="48" customHeight="1" x14ac:dyDescent="0.25">
      <c r="A2" s="170"/>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96"/>
    </row>
    <row r="3" spans="1:37" ht="21" customHeight="1" x14ac:dyDescent="0.25"/>
    <row r="4" spans="1:37" x14ac:dyDescent="0.25">
      <c r="B4" s="174" t="s">
        <v>60</v>
      </c>
      <c r="C4" s="174"/>
      <c r="D4" s="174"/>
      <c r="E4" s="174"/>
      <c r="F4" s="174"/>
      <c r="G4" s="174"/>
      <c r="H4" s="174"/>
      <c r="I4" s="174"/>
      <c r="J4" s="174"/>
      <c r="K4" s="174"/>
      <c r="L4" s="174"/>
      <c r="M4" s="174"/>
      <c r="N4" s="174"/>
      <c r="O4" s="174"/>
      <c r="P4" s="174"/>
      <c r="Q4" s="174"/>
      <c r="R4" s="174"/>
      <c r="S4" s="174"/>
      <c r="T4" s="174"/>
      <c r="U4" s="174"/>
      <c r="V4" s="174"/>
      <c r="W4" s="98"/>
      <c r="X4" s="7"/>
      <c r="Y4" s="192" t="s">
        <v>21</v>
      </c>
      <c r="Z4" s="192"/>
      <c r="AA4" s="192"/>
      <c r="AB4" s="192"/>
      <c r="AC4" s="192"/>
      <c r="AD4" s="192"/>
      <c r="AE4" s="192"/>
      <c r="AF4" s="192"/>
      <c r="AG4" s="192"/>
      <c r="AH4" s="99"/>
    </row>
    <row r="5" spans="1:37" x14ac:dyDescent="0.25">
      <c r="A5" s="1" t="s">
        <v>22</v>
      </c>
      <c r="B5" s="46">
        <v>43511</v>
      </c>
      <c r="C5" s="46"/>
      <c r="D5" s="46">
        <f>+B6+1</f>
        <v>1</v>
      </c>
      <c r="E5" s="46"/>
      <c r="F5" s="46">
        <f>+D5+14</f>
        <v>15</v>
      </c>
      <c r="G5" s="46"/>
      <c r="H5" s="46">
        <f>+F5+14</f>
        <v>29</v>
      </c>
      <c r="I5" s="46"/>
      <c r="J5" s="46">
        <f>+H5+14</f>
        <v>43</v>
      </c>
      <c r="K5" s="46"/>
      <c r="L5" s="46">
        <f>+J5+14</f>
        <v>57</v>
      </c>
      <c r="M5" s="46"/>
      <c r="N5" s="46">
        <f>+L5+14</f>
        <v>71</v>
      </c>
      <c r="O5" s="46"/>
      <c r="P5" s="46">
        <f>+N5+14</f>
        <v>85</v>
      </c>
      <c r="Q5" s="46"/>
      <c r="R5" s="46">
        <f>+P5+14</f>
        <v>99</v>
      </c>
      <c r="S5" s="46"/>
      <c r="T5" s="46">
        <f t="shared" ref="T5:T6" si="0">+R5+14</f>
        <v>113</v>
      </c>
      <c r="U5" s="46"/>
      <c r="V5" s="46">
        <f>+T5+14</f>
        <v>127</v>
      </c>
      <c r="W5" s="46"/>
      <c r="X5" s="7"/>
      <c r="Y5" s="46">
        <v>43831</v>
      </c>
      <c r="Z5" s="46"/>
      <c r="AA5" s="46">
        <f>+Y6+1</f>
        <v>1</v>
      </c>
      <c r="AB5" s="46"/>
      <c r="AC5" s="46">
        <f>+AA5+14</f>
        <v>15</v>
      </c>
      <c r="AD5" s="46"/>
      <c r="AE5" s="46">
        <f>+AC5+14</f>
        <v>29</v>
      </c>
      <c r="AF5" s="46"/>
      <c r="AG5" s="46">
        <f t="shared" ref="AG5" si="1">+AE5+14</f>
        <v>43</v>
      </c>
      <c r="AH5" s="100"/>
    </row>
    <row r="6" spans="1:37" x14ac:dyDescent="0.25">
      <c r="A6" s="1" t="s">
        <v>23</v>
      </c>
      <c r="B6" s="47"/>
      <c r="C6" s="46"/>
      <c r="D6" s="46">
        <f>+B6+14</f>
        <v>14</v>
      </c>
      <c r="E6" s="46"/>
      <c r="F6" s="46">
        <f>+D6+14</f>
        <v>28</v>
      </c>
      <c r="G6" s="46"/>
      <c r="H6" s="46">
        <f>+F6+14</f>
        <v>42</v>
      </c>
      <c r="I6" s="46"/>
      <c r="J6" s="46">
        <f>+H6+14</f>
        <v>56</v>
      </c>
      <c r="K6" s="46"/>
      <c r="L6" s="46">
        <f>+J6+14</f>
        <v>70</v>
      </c>
      <c r="M6" s="46"/>
      <c r="N6" s="46">
        <f>+L6+14</f>
        <v>84</v>
      </c>
      <c r="O6" s="46"/>
      <c r="P6" s="46">
        <f>+N6+14</f>
        <v>98</v>
      </c>
      <c r="Q6" s="46"/>
      <c r="R6" s="46">
        <f>+P6+14</f>
        <v>112</v>
      </c>
      <c r="S6" s="46"/>
      <c r="T6" s="46">
        <f t="shared" si="0"/>
        <v>126</v>
      </c>
      <c r="U6" s="46"/>
      <c r="V6" s="46">
        <v>43646</v>
      </c>
      <c r="W6" s="46"/>
      <c r="X6" s="7"/>
      <c r="Y6" s="47"/>
      <c r="Z6" s="47"/>
      <c r="AA6" s="46">
        <f>+Y6+14</f>
        <v>14</v>
      </c>
      <c r="AB6" s="46"/>
      <c r="AC6" s="46">
        <f>+AA6+14</f>
        <v>28</v>
      </c>
      <c r="AD6" s="46"/>
      <c r="AE6" s="46">
        <f>+AC6+14</f>
        <v>42</v>
      </c>
      <c r="AF6" s="46"/>
      <c r="AG6" s="46">
        <v>43890</v>
      </c>
      <c r="AH6" s="100"/>
    </row>
    <row r="7" spans="1:37" x14ac:dyDescent="0.25">
      <c r="A7" s="1" t="s">
        <v>24</v>
      </c>
      <c r="B7" s="72"/>
      <c r="C7" s="46"/>
      <c r="D7" s="73">
        <v>10</v>
      </c>
      <c r="E7" s="73"/>
      <c r="F7" s="73">
        <v>10</v>
      </c>
      <c r="G7" s="73"/>
      <c r="H7" s="73">
        <v>10</v>
      </c>
      <c r="I7" s="73"/>
      <c r="J7" s="73">
        <v>10</v>
      </c>
      <c r="K7" s="73"/>
      <c r="L7" s="73">
        <v>10</v>
      </c>
      <c r="M7" s="73"/>
      <c r="N7" s="73">
        <v>10</v>
      </c>
      <c r="O7" s="73"/>
      <c r="P7" s="73">
        <v>10</v>
      </c>
      <c r="Q7" s="73"/>
      <c r="R7" s="73">
        <v>10</v>
      </c>
      <c r="S7" s="73"/>
      <c r="T7" s="73">
        <v>10</v>
      </c>
      <c r="U7" s="73"/>
      <c r="V7" s="74"/>
      <c r="W7" s="74"/>
      <c r="X7" s="75"/>
      <c r="Y7" s="72"/>
      <c r="Z7" s="72"/>
      <c r="AA7" s="73">
        <v>10</v>
      </c>
      <c r="AB7" s="73"/>
      <c r="AC7" s="73">
        <v>10</v>
      </c>
      <c r="AD7" s="73"/>
      <c r="AE7" s="73">
        <v>10</v>
      </c>
      <c r="AF7" s="73"/>
      <c r="AG7" s="72"/>
      <c r="AH7" s="101"/>
      <c r="AJ7" s="97"/>
      <c r="AK7" s="97"/>
    </row>
    <row r="8" spans="1:37" x14ac:dyDescent="0.25">
      <c r="A8" s="1" t="s">
        <v>25</v>
      </c>
      <c r="B8" s="47"/>
      <c r="C8" s="46"/>
      <c r="D8" s="46">
        <f>+B8+14</f>
        <v>14</v>
      </c>
      <c r="E8" s="46"/>
      <c r="F8" s="46">
        <f>+D8+14</f>
        <v>28</v>
      </c>
      <c r="G8" s="46"/>
      <c r="H8" s="46">
        <f>+F8+14</f>
        <v>42</v>
      </c>
      <c r="I8" s="46"/>
      <c r="J8" s="46">
        <f>+H8+14</f>
        <v>56</v>
      </c>
      <c r="K8" s="46"/>
      <c r="L8" s="46">
        <f>+J8+14</f>
        <v>70</v>
      </c>
      <c r="M8" s="46"/>
      <c r="N8" s="46">
        <f>+L8+14</f>
        <v>84</v>
      </c>
      <c r="O8" s="46"/>
      <c r="P8" s="46">
        <f>+N8+14</f>
        <v>98</v>
      </c>
      <c r="Q8" s="46"/>
      <c r="R8" s="46">
        <f>+P8+14</f>
        <v>112</v>
      </c>
      <c r="S8" s="46"/>
      <c r="T8" s="46">
        <f>+R8+14</f>
        <v>126</v>
      </c>
      <c r="U8" s="46"/>
      <c r="V8" s="46">
        <f t="shared" ref="V8" si="2">+T8+14</f>
        <v>140</v>
      </c>
      <c r="W8" s="46"/>
      <c r="X8" s="7"/>
      <c r="Y8" s="47"/>
      <c r="Z8" s="47"/>
      <c r="AA8" s="46">
        <f>+Y8+14</f>
        <v>14</v>
      </c>
      <c r="AB8" s="46"/>
      <c r="AC8" s="46">
        <f>+AA8+14</f>
        <v>28</v>
      </c>
      <c r="AD8" s="46"/>
      <c r="AE8" s="46">
        <f>+AC8+14</f>
        <v>42</v>
      </c>
      <c r="AF8" s="46"/>
      <c r="AG8" s="46">
        <f t="shared" ref="AG8" si="3">+AE8+14</f>
        <v>56</v>
      </c>
      <c r="AH8" s="100"/>
    </row>
    <row r="9" spans="1:37" x14ac:dyDescent="0.25">
      <c r="A9" s="48" t="s">
        <v>26</v>
      </c>
      <c r="B9" s="49"/>
      <c r="C9" s="49"/>
      <c r="D9" s="49"/>
      <c r="E9" s="49"/>
      <c r="F9" s="49"/>
      <c r="G9" s="49"/>
      <c r="H9" s="49"/>
      <c r="I9" s="49"/>
      <c r="J9" s="49"/>
      <c r="K9" s="49"/>
      <c r="L9" s="49"/>
      <c r="M9" s="49"/>
      <c r="N9" s="49"/>
      <c r="O9" s="49"/>
      <c r="P9" s="49"/>
      <c r="Q9" s="49"/>
      <c r="R9" s="49"/>
      <c r="S9" s="49"/>
      <c r="T9" s="49"/>
      <c r="U9" s="49"/>
      <c r="V9" s="49"/>
      <c r="W9" s="49"/>
      <c r="X9" s="50"/>
      <c r="Y9" s="49"/>
      <c r="Z9" s="49"/>
      <c r="AA9" s="49"/>
      <c r="AB9" s="49"/>
      <c r="AC9" s="49"/>
      <c r="AD9" s="49"/>
      <c r="AE9" s="49"/>
      <c r="AF9" s="49"/>
      <c r="AG9" s="51"/>
      <c r="AH9" s="102"/>
      <c r="AJ9" t="s">
        <v>212</v>
      </c>
      <c r="AK9" t="s">
        <v>213</v>
      </c>
    </row>
    <row r="10" spans="1:37" x14ac:dyDescent="0.25">
      <c r="A10" s="52" t="s">
        <v>19</v>
      </c>
      <c r="B10" s="23">
        <v>0</v>
      </c>
      <c r="C10" s="103">
        <f>IFERROR(IF(ROUND((B10)/(($B$7*8)),2)&gt;=1,1,ROUND(B10/($B$7*8),1)),0)</f>
        <v>0</v>
      </c>
      <c r="D10" s="23">
        <v>0</v>
      </c>
      <c r="E10" s="103">
        <f>IFERROR(IF(ROUND((D10)/(($D$7*8)),2)&gt;=1,1,ROUND(D10/($D$7*8),1)),0)</f>
        <v>0</v>
      </c>
      <c r="F10" s="23">
        <v>0</v>
      </c>
      <c r="G10" s="103">
        <f>IFERROR(IF(ROUND((F10)/(($F$7*8)),2)&gt;=1,1,ROUND(F10/($F$7*8),1)),0)</f>
        <v>0</v>
      </c>
      <c r="H10" s="23">
        <v>0</v>
      </c>
      <c r="I10" s="103">
        <f>IFERROR(IF(ROUND((H10)/(($H$7*8)),2)&gt;=1,1,ROUND(H10/($H$7*8),1)),0)</f>
        <v>0</v>
      </c>
      <c r="J10" s="23">
        <v>0</v>
      </c>
      <c r="K10" s="103">
        <f>IFERROR(IF(ROUND((J10)/(($J$7*8)),2)&gt;=1,1,ROUND(J10/($J$7*8),1)),0)</f>
        <v>0</v>
      </c>
      <c r="L10" s="23">
        <v>0</v>
      </c>
      <c r="M10" s="103">
        <f>IFERROR(IF(ROUND((L10)/(($L$7*8)),2)&gt;=1,1,ROUND(L10/($L$7*8),1)),0)</f>
        <v>0</v>
      </c>
      <c r="N10" s="23">
        <v>0</v>
      </c>
      <c r="O10" s="103">
        <f>IFERROR(IF(ROUND((N10)/(($N$7*8)),2)&gt;=1,1,ROUND(N10/($N$7*8),1)),0)</f>
        <v>0</v>
      </c>
      <c r="P10" s="23">
        <v>0</v>
      </c>
      <c r="Q10" s="103">
        <f>IFERROR(IF(ROUND((P10)/(($P$7*8)),2)&gt;=1,1,ROUND(P10/($P$7*8),1)),0)</f>
        <v>0</v>
      </c>
      <c r="R10" s="23">
        <v>0</v>
      </c>
      <c r="S10" s="103">
        <f>IFERROR(IF(ROUND((R10)/(($R$7*8)),2)&gt;=1,1,ROUND(R10/($R$7*8),1)),0)</f>
        <v>0</v>
      </c>
      <c r="T10" s="23">
        <v>0</v>
      </c>
      <c r="U10" s="103">
        <f>IFERROR(IF(ROUND((T10)/(($T$7*8)),2)&gt;=1,1,ROUND(T10/($T$7*8),1)),0)</f>
        <v>0</v>
      </c>
      <c r="V10" s="23">
        <v>0</v>
      </c>
      <c r="W10" s="103">
        <f>IFERROR(IF(ROUND((V10)/(($V$7*8)),2)&gt;=1,1,ROUND(V10/($V$7*8),1)),0)</f>
        <v>0</v>
      </c>
      <c r="X10" s="7"/>
      <c r="Y10" s="23">
        <v>0</v>
      </c>
      <c r="Z10" s="103">
        <f>IFERROR(IF(ROUND((Y10)/(($Y$7*8)),2)&gt;=1,1,ROUND(Y10/($Y$7*8),1)),0)</f>
        <v>0</v>
      </c>
      <c r="AA10" s="23">
        <v>0</v>
      </c>
      <c r="AB10" s="103">
        <f>IFERROR(IF(ROUND((AA10)/(($AA$7*8)),2)&gt;=1,1,ROUND(AA10/($AA$7*8),1)),0)</f>
        <v>0</v>
      </c>
      <c r="AC10" s="23">
        <v>0</v>
      </c>
      <c r="AD10" s="103">
        <f>IFERROR(IF(ROUND((AC10)/(($AC$7*8)),2)&gt;=1,1,ROUND(AC10/($AC$7*8),1)),0)</f>
        <v>0</v>
      </c>
      <c r="AE10" s="23">
        <v>0</v>
      </c>
      <c r="AF10" s="103">
        <f>IFERROR(IF(ROUND((AE10)/(($AE$7*8)),2)&gt;=1,1,ROUND(AE10/($AE$7*8),1)),0)</f>
        <v>0</v>
      </c>
      <c r="AG10" s="23">
        <v>0</v>
      </c>
      <c r="AH10" s="103">
        <f>IFERROR(IF(ROUND((AG10)/(($AG$7*8)),2)&gt;=1,1,ROUND(AG10/($AG$7*8),1)),0)</f>
        <v>0</v>
      </c>
      <c r="AJ10" s="33">
        <f>AVERAGE(C10,E10,G10,I10,K10,M10,O10,Q10,S10,U10,W10)</f>
        <v>0</v>
      </c>
      <c r="AK10" s="33">
        <f>AVERAGE(Z10,AB10,AD10,AF10,AH10)</f>
        <v>0</v>
      </c>
    </row>
    <row r="11" spans="1:37" x14ac:dyDescent="0.25">
      <c r="A11" s="52" t="s">
        <v>19</v>
      </c>
      <c r="B11" s="23">
        <v>0</v>
      </c>
      <c r="C11" s="103">
        <f t="shared" ref="C11:C74" si="4">IFERROR(IF(ROUND((B11)/(($B$7*8)),2)&gt;=1,1,ROUND(B11/($B$7*8),1)),0)</f>
        <v>0</v>
      </c>
      <c r="D11" s="23">
        <v>0</v>
      </c>
      <c r="E11" s="103">
        <f t="shared" ref="E11:E74" si="5">IFERROR(IF(ROUND((D11)/(($D$7*8)),2)&gt;=1,1,ROUND(D11/($D$7*8),1)),0)</f>
        <v>0</v>
      </c>
      <c r="F11" s="23">
        <v>0</v>
      </c>
      <c r="G11" s="103">
        <f t="shared" ref="G11:G74" si="6">IFERROR(IF(ROUND((F11)/(($F$7*8)),2)&gt;=1,1,ROUND(F11/($F$7*8),1)),0)</f>
        <v>0</v>
      </c>
      <c r="H11" s="23">
        <v>0</v>
      </c>
      <c r="I11" s="103">
        <f t="shared" ref="I11:I74" si="7">IFERROR(IF(ROUND((H11)/(($H$7*8)),2)&gt;=1,1,ROUND(H11/($H$7*8),1)),0)</f>
        <v>0</v>
      </c>
      <c r="J11" s="23">
        <v>0</v>
      </c>
      <c r="K11" s="103">
        <f t="shared" ref="K11:K74" si="8">IFERROR(IF(ROUND((J11)/(($J$7*8)),2)&gt;=1,1,ROUND(J11/($J$7*8),1)),0)</f>
        <v>0</v>
      </c>
      <c r="L11" s="23">
        <v>0</v>
      </c>
      <c r="M11" s="103">
        <f t="shared" ref="M11:M74" si="9">IFERROR(IF(ROUND((L11)/(($L$7*8)),2)&gt;=1,1,ROUND(L11/($L$7*8),1)),0)</f>
        <v>0</v>
      </c>
      <c r="N11" s="23">
        <v>0</v>
      </c>
      <c r="O11" s="103">
        <f t="shared" ref="O11:O74" si="10">IFERROR(IF(ROUND((N11)/(($N$7*8)),2)&gt;=1,1,ROUND(N11/($N$7*8),1)),0)</f>
        <v>0</v>
      </c>
      <c r="P11" s="23">
        <v>0</v>
      </c>
      <c r="Q11" s="103">
        <f t="shared" ref="Q11:Q74" si="11">IFERROR(IF(ROUND((P11)/(($P$7*8)),2)&gt;=1,1,ROUND(P11/($P$7*8),1)),0)</f>
        <v>0</v>
      </c>
      <c r="R11" s="23">
        <v>0</v>
      </c>
      <c r="S11" s="103">
        <f t="shared" ref="S11:S74" si="12">IFERROR(IF(ROUND((R11)/(($R$7*8)),2)&gt;=1,1,ROUND(R11/($R$7*8),1)),0)</f>
        <v>0</v>
      </c>
      <c r="T11" s="23">
        <v>0</v>
      </c>
      <c r="U11" s="103">
        <f t="shared" ref="U11:U74" si="13">IFERROR(IF(ROUND((T11)/(($T$7*8)),2)&gt;=1,1,ROUND(T11/($T$7*8),1)),0)</f>
        <v>0</v>
      </c>
      <c r="V11" s="23">
        <v>0</v>
      </c>
      <c r="W11" s="103">
        <f t="shared" ref="W11:W74" si="14">IFERROR(IF(ROUND((V11)/(($V$7*8)),2)&gt;=1,1,ROUND(V11/($V$7*8),1)),0)</f>
        <v>0</v>
      </c>
      <c r="X11" s="7"/>
      <c r="Y11" s="23">
        <v>0</v>
      </c>
      <c r="Z11" s="103">
        <f t="shared" ref="Z11:Z74" si="15">IFERROR(IF(ROUND((Y11)/(($Y$7*8)),2)&gt;=1,1,ROUND(Y11/($Y$7*8),1)),0)</f>
        <v>0</v>
      </c>
      <c r="AA11" s="23">
        <v>0</v>
      </c>
      <c r="AB11" s="103">
        <f t="shared" ref="AB11:AB74" si="16">IFERROR(IF(ROUND((AA11)/(($AA$7*8)),2)&gt;=1,1,ROUND(AA11/($AA$7*8),1)),0)</f>
        <v>0</v>
      </c>
      <c r="AC11" s="23">
        <v>0</v>
      </c>
      <c r="AD11" s="103">
        <f t="shared" ref="AD11:AD74" si="17">IFERROR(IF(ROUND((AC11)/(($AC$7*8)),2)&gt;=1,1,ROUND(AC11/($AC$7*8),1)),0)</f>
        <v>0</v>
      </c>
      <c r="AE11" s="23">
        <v>0</v>
      </c>
      <c r="AF11" s="103">
        <f t="shared" ref="AF11:AF74" si="18">IFERROR(IF(ROUND((AE11)/(($AE$7*8)),2)&gt;=1,1,ROUND(AE11/($AE$7*8),1)),0)</f>
        <v>0</v>
      </c>
      <c r="AG11" s="23">
        <v>0</v>
      </c>
      <c r="AH11" s="103">
        <f t="shared" ref="AH11:AH74" si="19">IFERROR(IF(ROUND((AG11)/(($AG$7*8)),2)&gt;=1,1,ROUND(AG11/($AG$7*8),1)),0)</f>
        <v>0</v>
      </c>
      <c r="AJ11" s="33">
        <f>AVERAGE(C11,E11,G11,I11,K11,M11,O11,Q11,S11,U11,W11)</f>
        <v>0</v>
      </c>
      <c r="AK11" s="33">
        <f>AVERAGE(Z11,AB11,AD11,AF11,AH11)</f>
        <v>0</v>
      </c>
    </row>
    <row r="12" spans="1:37" x14ac:dyDescent="0.25">
      <c r="A12" s="52" t="s">
        <v>19</v>
      </c>
      <c r="B12" s="23">
        <v>0</v>
      </c>
      <c r="C12" s="103">
        <f t="shared" si="4"/>
        <v>0</v>
      </c>
      <c r="D12" s="23">
        <v>0</v>
      </c>
      <c r="E12" s="103">
        <f t="shared" si="5"/>
        <v>0</v>
      </c>
      <c r="F12" s="23">
        <v>0</v>
      </c>
      <c r="G12" s="103">
        <f t="shared" si="6"/>
        <v>0</v>
      </c>
      <c r="H12" s="23">
        <v>0</v>
      </c>
      <c r="I12" s="103">
        <f t="shared" si="7"/>
        <v>0</v>
      </c>
      <c r="J12" s="23">
        <v>0</v>
      </c>
      <c r="K12" s="103">
        <f t="shared" si="8"/>
        <v>0</v>
      </c>
      <c r="L12" s="23">
        <v>0</v>
      </c>
      <c r="M12" s="103">
        <f t="shared" si="9"/>
        <v>0</v>
      </c>
      <c r="N12" s="23">
        <v>0</v>
      </c>
      <c r="O12" s="103">
        <f t="shared" si="10"/>
        <v>0</v>
      </c>
      <c r="P12" s="23">
        <v>0</v>
      </c>
      <c r="Q12" s="103">
        <f t="shared" si="11"/>
        <v>0</v>
      </c>
      <c r="R12" s="23">
        <v>0</v>
      </c>
      <c r="S12" s="103">
        <f t="shared" si="12"/>
        <v>0</v>
      </c>
      <c r="T12" s="23">
        <v>0</v>
      </c>
      <c r="U12" s="103">
        <f t="shared" si="13"/>
        <v>0</v>
      </c>
      <c r="V12" s="23">
        <v>0</v>
      </c>
      <c r="W12" s="103">
        <f t="shared" si="14"/>
        <v>0</v>
      </c>
      <c r="X12" s="7"/>
      <c r="Y12" s="23">
        <v>0</v>
      </c>
      <c r="Z12" s="103">
        <f t="shared" si="15"/>
        <v>0</v>
      </c>
      <c r="AA12" s="23">
        <v>0</v>
      </c>
      <c r="AB12" s="103">
        <f t="shared" si="16"/>
        <v>0</v>
      </c>
      <c r="AC12" s="23">
        <v>0</v>
      </c>
      <c r="AD12" s="103">
        <f t="shared" si="17"/>
        <v>0</v>
      </c>
      <c r="AE12" s="23">
        <v>0</v>
      </c>
      <c r="AF12" s="103">
        <f t="shared" si="18"/>
        <v>0</v>
      </c>
      <c r="AG12" s="23">
        <v>0</v>
      </c>
      <c r="AH12" s="103">
        <f t="shared" si="19"/>
        <v>0</v>
      </c>
      <c r="AJ12" s="33">
        <f t="shared" ref="AJ12:AJ75" si="20">AVERAGE(C12,E12,G12,I12,K12,M12,O12,Q12,S12,U12,W12)</f>
        <v>0</v>
      </c>
      <c r="AK12" s="33">
        <f t="shared" ref="AK12:AK75" si="21">AVERAGE(Z12,AB12,AD12,AF12,AH12)</f>
        <v>0</v>
      </c>
    </row>
    <row r="13" spans="1:37" x14ac:dyDescent="0.25">
      <c r="A13" s="52" t="s">
        <v>19</v>
      </c>
      <c r="B13" s="23">
        <v>0</v>
      </c>
      <c r="C13" s="103">
        <f t="shared" si="4"/>
        <v>0</v>
      </c>
      <c r="D13" s="23">
        <v>0</v>
      </c>
      <c r="E13" s="103">
        <f t="shared" si="5"/>
        <v>0</v>
      </c>
      <c r="F13" s="23">
        <v>0</v>
      </c>
      <c r="G13" s="103">
        <f t="shared" si="6"/>
        <v>0</v>
      </c>
      <c r="H13" s="23">
        <v>0</v>
      </c>
      <c r="I13" s="103">
        <f t="shared" si="7"/>
        <v>0</v>
      </c>
      <c r="J13" s="23">
        <v>0</v>
      </c>
      <c r="K13" s="103">
        <f t="shared" si="8"/>
        <v>0</v>
      </c>
      <c r="L13" s="23">
        <v>0</v>
      </c>
      <c r="M13" s="103">
        <f t="shared" si="9"/>
        <v>0</v>
      </c>
      <c r="N13" s="23">
        <v>0</v>
      </c>
      <c r="O13" s="103">
        <f t="shared" si="10"/>
        <v>0</v>
      </c>
      <c r="P13" s="23">
        <v>0</v>
      </c>
      <c r="Q13" s="103">
        <f t="shared" si="11"/>
        <v>0</v>
      </c>
      <c r="R13" s="23">
        <v>0</v>
      </c>
      <c r="S13" s="103">
        <f t="shared" si="12"/>
        <v>0</v>
      </c>
      <c r="T13" s="23">
        <v>0</v>
      </c>
      <c r="U13" s="103">
        <f t="shared" si="13"/>
        <v>0</v>
      </c>
      <c r="V13" s="23">
        <v>0</v>
      </c>
      <c r="W13" s="103">
        <f t="shared" si="14"/>
        <v>0</v>
      </c>
      <c r="X13" s="7"/>
      <c r="Y13" s="23">
        <v>0</v>
      </c>
      <c r="Z13" s="103">
        <f t="shared" si="15"/>
        <v>0</v>
      </c>
      <c r="AA13" s="23">
        <v>0</v>
      </c>
      <c r="AB13" s="103">
        <f t="shared" si="16"/>
        <v>0</v>
      </c>
      <c r="AC13" s="23">
        <v>0</v>
      </c>
      <c r="AD13" s="103">
        <f t="shared" si="17"/>
        <v>0</v>
      </c>
      <c r="AE13" s="23">
        <v>0</v>
      </c>
      <c r="AF13" s="103">
        <f t="shared" si="18"/>
        <v>0</v>
      </c>
      <c r="AG13" s="23">
        <v>0</v>
      </c>
      <c r="AH13" s="103">
        <f t="shared" si="19"/>
        <v>0</v>
      </c>
      <c r="AJ13" s="33">
        <f t="shared" si="20"/>
        <v>0</v>
      </c>
      <c r="AK13" s="33">
        <f t="shared" si="21"/>
        <v>0</v>
      </c>
    </row>
    <row r="14" spans="1:37" x14ac:dyDescent="0.25">
      <c r="A14" s="52" t="s">
        <v>19</v>
      </c>
      <c r="B14" s="23">
        <v>0</v>
      </c>
      <c r="C14" s="103">
        <f t="shared" si="4"/>
        <v>0</v>
      </c>
      <c r="D14" s="23">
        <v>0</v>
      </c>
      <c r="E14" s="103">
        <f t="shared" si="5"/>
        <v>0</v>
      </c>
      <c r="F14" s="23">
        <v>0</v>
      </c>
      <c r="G14" s="103">
        <f t="shared" si="6"/>
        <v>0</v>
      </c>
      <c r="H14" s="23">
        <v>0</v>
      </c>
      <c r="I14" s="103">
        <f t="shared" si="7"/>
        <v>0</v>
      </c>
      <c r="J14" s="23">
        <v>0</v>
      </c>
      <c r="K14" s="103">
        <f t="shared" si="8"/>
        <v>0</v>
      </c>
      <c r="L14" s="23">
        <v>0</v>
      </c>
      <c r="M14" s="103">
        <f t="shared" si="9"/>
        <v>0</v>
      </c>
      <c r="N14" s="23">
        <v>0</v>
      </c>
      <c r="O14" s="103">
        <f t="shared" si="10"/>
        <v>0</v>
      </c>
      <c r="P14" s="23">
        <v>0</v>
      </c>
      <c r="Q14" s="103">
        <f t="shared" si="11"/>
        <v>0</v>
      </c>
      <c r="R14" s="23">
        <v>0</v>
      </c>
      <c r="S14" s="103">
        <f t="shared" si="12"/>
        <v>0</v>
      </c>
      <c r="T14" s="23">
        <v>0</v>
      </c>
      <c r="U14" s="103">
        <f t="shared" si="13"/>
        <v>0</v>
      </c>
      <c r="V14" s="23">
        <v>0</v>
      </c>
      <c r="W14" s="103">
        <f t="shared" si="14"/>
        <v>0</v>
      </c>
      <c r="X14" s="7"/>
      <c r="Y14" s="23">
        <v>0</v>
      </c>
      <c r="Z14" s="103">
        <f t="shared" si="15"/>
        <v>0</v>
      </c>
      <c r="AA14" s="23">
        <v>0</v>
      </c>
      <c r="AB14" s="103">
        <f t="shared" si="16"/>
        <v>0</v>
      </c>
      <c r="AC14" s="23">
        <v>0</v>
      </c>
      <c r="AD14" s="103">
        <f t="shared" si="17"/>
        <v>0</v>
      </c>
      <c r="AE14" s="23">
        <v>0</v>
      </c>
      <c r="AF14" s="103">
        <f t="shared" si="18"/>
        <v>0</v>
      </c>
      <c r="AG14" s="23">
        <v>0</v>
      </c>
      <c r="AH14" s="103">
        <f t="shared" si="19"/>
        <v>0</v>
      </c>
      <c r="AJ14" s="33">
        <f t="shared" si="20"/>
        <v>0</v>
      </c>
      <c r="AK14" s="33">
        <f t="shared" si="21"/>
        <v>0</v>
      </c>
    </row>
    <row r="15" spans="1:37" x14ac:dyDescent="0.25">
      <c r="A15" s="52" t="s">
        <v>19</v>
      </c>
      <c r="B15" s="23">
        <v>0</v>
      </c>
      <c r="C15" s="103">
        <f t="shared" si="4"/>
        <v>0</v>
      </c>
      <c r="D15" s="23">
        <v>0</v>
      </c>
      <c r="E15" s="103">
        <f t="shared" si="5"/>
        <v>0</v>
      </c>
      <c r="F15" s="23">
        <v>0</v>
      </c>
      <c r="G15" s="103">
        <f t="shared" si="6"/>
        <v>0</v>
      </c>
      <c r="H15" s="23">
        <v>0</v>
      </c>
      <c r="I15" s="103">
        <f t="shared" si="7"/>
        <v>0</v>
      </c>
      <c r="J15" s="23">
        <v>0</v>
      </c>
      <c r="K15" s="103">
        <f t="shared" si="8"/>
        <v>0</v>
      </c>
      <c r="L15" s="23">
        <v>0</v>
      </c>
      <c r="M15" s="103">
        <f t="shared" si="9"/>
        <v>0</v>
      </c>
      <c r="N15" s="23">
        <v>0</v>
      </c>
      <c r="O15" s="103">
        <f t="shared" si="10"/>
        <v>0</v>
      </c>
      <c r="P15" s="23">
        <v>0</v>
      </c>
      <c r="Q15" s="103">
        <f t="shared" si="11"/>
        <v>0</v>
      </c>
      <c r="R15" s="23">
        <v>0</v>
      </c>
      <c r="S15" s="103">
        <f t="shared" si="12"/>
        <v>0</v>
      </c>
      <c r="T15" s="23">
        <v>0</v>
      </c>
      <c r="U15" s="103">
        <f t="shared" si="13"/>
        <v>0</v>
      </c>
      <c r="V15" s="23">
        <v>0</v>
      </c>
      <c r="W15" s="103">
        <f t="shared" si="14"/>
        <v>0</v>
      </c>
      <c r="X15" s="7"/>
      <c r="Y15" s="23">
        <v>0</v>
      </c>
      <c r="Z15" s="103">
        <f t="shared" si="15"/>
        <v>0</v>
      </c>
      <c r="AA15" s="23">
        <v>0</v>
      </c>
      <c r="AB15" s="103">
        <f t="shared" si="16"/>
        <v>0</v>
      </c>
      <c r="AC15" s="23">
        <v>0</v>
      </c>
      <c r="AD15" s="103">
        <f t="shared" si="17"/>
        <v>0</v>
      </c>
      <c r="AE15" s="23">
        <v>0</v>
      </c>
      <c r="AF15" s="103">
        <f t="shared" si="18"/>
        <v>0</v>
      </c>
      <c r="AG15" s="23">
        <v>0</v>
      </c>
      <c r="AH15" s="103">
        <f t="shared" si="19"/>
        <v>0</v>
      </c>
      <c r="AJ15" s="33">
        <f t="shared" si="20"/>
        <v>0</v>
      </c>
      <c r="AK15" s="33">
        <f t="shared" si="21"/>
        <v>0</v>
      </c>
    </row>
    <row r="16" spans="1:37" x14ac:dyDescent="0.25">
      <c r="A16" s="52" t="s">
        <v>19</v>
      </c>
      <c r="B16" s="23">
        <v>0</v>
      </c>
      <c r="C16" s="103">
        <f t="shared" si="4"/>
        <v>0</v>
      </c>
      <c r="D16" s="23">
        <v>0</v>
      </c>
      <c r="E16" s="103">
        <f t="shared" si="5"/>
        <v>0</v>
      </c>
      <c r="F16" s="23">
        <v>0</v>
      </c>
      <c r="G16" s="103">
        <f t="shared" si="6"/>
        <v>0</v>
      </c>
      <c r="H16" s="23">
        <v>0</v>
      </c>
      <c r="I16" s="103">
        <f t="shared" si="7"/>
        <v>0</v>
      </c>
      <c r="J16" s="23">
        <v>0</v>
      </c>
      <c r="K16" s="103">
        <f t="shared" si="8"/>
        <v>0</v>
      </c>
      <c r="L16" s="23">
        <v>0</v>
      </c>
      <c r="M16" s="103">
        <f t="shared" si="9"/>
        <v>0</v>
      </c>
      <c r="N16" s="23">
        <v>0</v>
      </c>
      <c r="O16" s="103">
        <f t="shared" si="10"/>
        <v>0</v>
      </c>
      <c r="P16" s="23">
        <v>0</v>
      </c>
      <c r="Q16" s="103">
        <f t="shared" si="11"/>
        <v>0</v>
      </c>
      <c r="R16" s="23">
        <v>0</v>
      </c>
      <c r="S16" s="103">
        <f t="shared" si="12"/>
        <v>0</v>
      </c>
      <c r="T16" s="23">
        <v>0</v>
      </c>
      <c r="U16" s="103">
        <f t="shared" si="13"/>
        <v>0</v>
      </c>
      <c r="V16" s="23">
        <v>0</v>
      </c>
      <c r="W16" s="103">
        <f t="shared" si="14"/>
        <v>0</v>
      </c>
      <c r="X16" s="7"/>
      <c r="Y16" s="23">
        <v>0</v>
      </c>
      <c r="Z16" s="103">
        <f t="shared" si="15"/>
        <v>0</v>
      </c>
      <c r="AA16" s="23">
        <v>0</v>
      </c>
      <c r="AB16" s="103">
        <f t="shared" si="16"/>
        <v>0</v>
      </c>
      <c r="AC16" s="23">
        <v>0</v>
      </c>
      <c r="AD16" s="103">
        <f t="shared" si="17"/>
        <v>0</v>
      </c>
      <c r="AE16" s="23">
        <v>0</v>
      </c>
      <c r="AF16" s="103">
        <f t="shared" si="18"/>
        <v>0</v>
      </c>
      <c r="AG16" s="23">
        <v>0</v>
      </c>
      <c r="AH16" s="103">
        <f t="shared" si="19"/>
        <v>0</v>
      </c>
      <c r="AJ16" s="33">
        <f t="shared" si="20"/>
        <v>0</v>
      </c>
      <c r="AK16" s="33">
        <f t="shared" si="21"/>
        <v>0</v>
      </c>
    </row>
    <row r="17" spans="1:37" x14ac:dyDescent="0.25">
      <c r="A17" s="52" t="s">
        <v>19</v>
      </c>
      <c r="B17" s="23">
        <v>0</v>
      </c>
      <c r="C17" s="103">
        <f t="shared" si="4"/>
        <v>0</v>
      </c>
      <c r="D17" s="23">
        <v>0</v>
      </c>
      <c r="E17" s="103">
        <f t="shared" si="5"/>
        <v>0</v>
      </c>
      <c r="F17" s="23">
        <v>0</v>
      </c>
      <c r="G17" s="103">
        <f t="shared" si="6"/>
        <v>0</v>
      </c>
      <c r="H17" s="23">
        <v>0</v>
      </c>
      <c r="I17" s="103">
        <f t="shared" si="7"/>
        <v>0</v>
      </c>
      <c r="J17" s="23">
        <v>0</v>
      </c>
      <c r="K17" s="103">
        <f t="shared" si="8"/>
        <v>0</v>
      </c>
      <c r="L17" s="23">
        <v>0</v>
      </c>
      <c r="M17" s="103">
        <f t="shared" si="9"/>
        <v>0</v>
      </c>
      <c r="N17" s="23">
        <v>0</v>
      </c>
      <c r="O17" s="103">
        <f t="shared" si="10"/>
        <v>0</v>
      </c>
      <c r="P17" s="23">
        <v>0</v>
      </c>
      <c r="Q17" s="103">
        <f t="shared" si="11"/>
        <v>0</v>
      </c>
      <c r="R17" s="23">
        <v>0</v>
      </c>
      <c r="S17" s="103">
        <f t="shared" si="12"/>
        <v>0</v>
      </c>
      <c r="T17" s="23">
        <v>0</v>
      </c>
      <c r="U17" s="103">
        <f t="shared" si="13"/>
        <v>0</v>
      </c>
      <c r="V17" s="23">
        <v>0</v>
      </c>
      <c r="W17" s="103">
        <f t="shared" si="14"/>
        <v>0</v>
      </c>
      <c r="X17" s="7"/>
      <c r="Y17" s="23">
        <v>0</v>
      </c>
      <c r="Z17" s="103">
        <f t="shared" si="15"/>
        <v>0</v>
      </c>
      <c r="AA17" s="23">
        <v>0</v>
      </c>
      <c r="AB17" s="103">
        <f t="shared" si="16"/>
        <v>0</v>
      </c>
      <c r="AC17" s="23">
        <v>0</v>
      </c>
      <c r="AD17" s="103">
        <f t="shared" si="17"/>
        <v>0</v>
      </c>
      <c r="AE17" s="23">
        <v>0</v>
      </c>
      <c r="AF17" s="103">
        <f t="shared" si="18"/>
        <v>0</v>
      </c>
      <c r="AG17" s="23">
        <v>0</v>
      </c>
      <c r="AH17" s="103">
        <f t="shared" si="19"/>
        <v>0</v>
      </c>
      <c r="AJ17" s="33">
        <f t="shared" si="20"/>
        <v>0</v>
      </c>
      <c r="AK17" s="33">
        <f t="shared" si="21"/>
        <v>0</v>
      </c>
    </row>
    <row r="18" spans="1:37" x14ac:dyDescent="0.25">
      <c r="A18" s="52" t="s">
        <v>19</v>
      </c>
      <c r="B18" s="23">
        <v>0</v>
      </c>
      <c r="C18" s="103">
        <f t="shared" si="4"/>
        <v>0</v>
      </c>
      <c r="D18" s="23">
        <v>0</v>
      </c>
      <c r="E18" s="103">
        <f t="shared" si="5"/>
        <v>0</v>
      </c>
      <c r="F18" s="23">
        <v>0</v>
      </c>
      <c r="G18" s="103">
        <f t="shared" si="6"/>
        <v>0</v>
      </c>
      <c r="H18" s="23">
        <v>0</v>
      </c>
      <c r="I18" s="103">
        <f t="shared" si="7"/>
        <v>0</v>
      </c>
      <c r="J18" s="23">
        <v>0</v>
      </c>
      <c r="K18" s="103">
        <f t="shared" si="8"/>
        <v>0</v>
      </c>
      <c r="L18" s="23">
        <v>0</v>
      </c>
      <c r="M18" s="103">
        <f t="shared" si="9"/>
        <v>0</v>
      </c>
      <c r="N18" s="23">
        <v>0</v>
      </c>
      <c r="O18" s="103">
        <f t="shared" si="10"/>
        <v>0</v>
      </c>
      <c r="P18" s="23">
        <v>0</v>
      </c>
      <c r="Q18" s="103">
        <f t="shared" si="11"/>
        <v>0</v>
      </c>
      <c r="R18" s="23">
        <v>0</v>
      </c>
      <c r="S18" s="103">
        <f t="shared" si="12"/>
        <v>0</v>
      </c>
      <c r="T18" s="23">
        <v>0</v>
      </c>
      <c r="U18" s="103">
        <f t="shared" si="13"/>
        <v>0</v>
      </c>
      <c r="V18" s="23">
        <v>0</v>
      </c>
      <c r="W18" s="103">
        <f t="shared" si="14"/>
        <v>0</v>
      </c>
      <c r="X18" s="7"/>
      <c r="Y18" s="23">
        <v>0</v>
      </c>
      <c r="Z18" s="103">
        <f t="shared" si="15"/>
        <v>0</v>
      </c>
      <c r="AA18" s="23">
        <v>0</v>
      </c>
      <c r="AB18" s="103">
        <f t="shared" si="16"/>
        <v>0</v>
      </c>
      <c r="AC18" s="23">
        <v>0</v>
      </c>
      <c r="AD18" s="103">
        <f t="shared" si="17"/>
        <v>0</v>
      </c>
      <c r="AE18" s="23">
        <v>0</v>
      </c>
      <c r="AF18" s="103">
        <f t="shared" si="18"/>
        <v>0</v>
      </c>
      <c r="AG18" s="23">
        <v>0</v>
      </c>
      <c r="AH18" s="103">
        <f t="shared" si="19"/>
        <v>0</v>
      </c>
      <c r="AJ18" s="33">
        <f t="shared" si="20"/>
        <v>0</v>
      </c>
      <c r="AK18" s="33">
        <f t="shared" si="21"/>
        <v>0</v>
      </c>
    </row>
    <row r="19" spans="1:37" x14ac:dyDescent="0.25">
      <c r="A19" s="52" t="s">
        <v>19</v>
      </c>
      <c r="B19" s="23">
        <v>0</v>
      </c>
      <c r="C19" s="103">
        <f t="shared" si="4"/>
        <v>0</v>
      </c>
      <c r="D19" s="23">
        <v>0</v>
      </c>
      <c r="E19" s="103">
        <f t="shared" si="5"/>
        <v>0</v>
      </c>
      <c r="F19" s="23">
        <v>0</v>
      </c>
      <c r="G19" s="103">
        <f t="shared" si="6"/>
        <v>0</v>
      </c>
      <c r="H19" s="23">
        <v>0</v>
      </c>
      <c r="I19" s="103">
        <f t="shared" si="7"/>
        <v>0</v>
      </c>
      <c r="J19" s="23">
        <v>0</v>
      </c>
      <c r="K19" s="103">
        <f t="shared" si="8"/>
        <v>0</v>
      </c>
      <c r="L19" s="23">
        <v>0</v>
      </c>
      <c r="M19" s="103">
        <f t="shared" si="9"/>
        <v>0</v>
      </c>
      <c r="N19" s="23">
        <v>0</v>
      </c>
      <c r="O19" s="103">
        <f t="shared" si="10"/>
        <v>0</v>
      </c>
      <c r="P19" s="23">
        <v>0</v>
      </c>
      <c r="Q19" s="103">
        <f t="shared" si="11"/>
        <v>0</v>
      </c>
      <c r="R19" s="23">
        <v>0</v>
      </c>
      <c r="S19" s="103">
        <f t="shared" si="12"/>
        <v>0</v>
      </c>
      <c r="T19" s="23">
        <v>0</v>
      </c>
      <c r="U19" s="103">
        <f t="shared" si="13"/>
        <v>0</v>
      </c>
      <c r="V19" s="23">
        <v>0</v>
      </c>
      <c r="W19" s="103">
        <f t="shared" si="14"/>
        <v>0</v>
      </c>
      <c r="X19" s="7"/>
      <c r="Y19" s="23">
        <v>0</v>
      </c>
      <c r="Z19" s="103">
        <f t="shared" si="15"/>
        <v>0</v>
      </c>
      <c r="AA19" s="23">
        <v>0</v>
      </c>
      <c r="AB19" s="103">
        <f t="shared" si="16"/>
        <v>0</v>
      </c>
      <c r="AC19" s="23">
        <v>0</v>
      </c>
      <c r="AD19" s="103">
        <f t="shared" si="17"/>
        <v>0</v>
      </c>
      <c r="AE19" s="23">
        <v>0</v>
      </c>
      <c r="AF19" s="103">
        <f t="shared" si="18"/>
        <v>0</v>
      </c>
      <c r="AG19" s="23">
        <v>0</v>
      </c>
      <c r="AH19" s="103">
        <f t="shared" si="19"/>
        <v>0</v>
      </c>
      <c r="AJ19" s="33">
        <f t="shared" si="20"/>
        <v>0</v>
      </c>
      <c r="AK19" s="33">
        <f t="shared" si="21"/>
        <v>0</v>
      </c>
    </row>
    <row r="20" spans="1:37" x14ac:dyDescent="0.25">
      <c r="A20" s="52" t="s">
        <v>19</v>
      </c>
      <c r="B20" s="23">
        <v>0</v>
      </c>
      <c r="C20" s="103">
        <f t="shared" si="4"/>
        <v>0</v>
      </c>
      <c r="D20" s="23">
        <v>0</v>
      </c>
      <c r="E20" s="103">
        <f t="shared" si="5"/>
        <v>0</v>
      </c>
      <c r="F20" s="23">
        <v>0</v>
      </c>
      <c r="G20" s="103">
        <f t="shared" si="6"/>
        <v>0</v>
      </c>
      <c r="H20" s="23">
        <v>0</v>
      </c>
      <c r="I20" s="103">
        <f t="shared" si="7"/>
        <v>0</v>
      </c>
      <c r="J20" s="23">
        <v>0</v>
      </c>
      <c r="K20" s="103">
        <f t="shared" si="8"/>
        <v>0</v>
      </c>
      <c r="L20" s="23">
        <v>0</v>
      </c>
      <c r="M20" s="103">
        <f t="shared" si="9"/>
        <v>0</v>
      </c>
      <c r="N20" s="23">
        <v>0</v>
      </c>
      <c r="O20" s="103">
        <f t="shared" si="10"/>
        <v>0</v>
      </c>
      <c r="P20" s="23">
        <v>0</v>
      </c>
      <c r="Q20" s="103">
        <f t="shared" si="11"/>
        <v>0</v>
      </c>
      <c r="R20" s="23">
        <v>0</v>
      </c>
      <c r="S20" s="103">
        <f t="shared" si="12"/>
        <v>0</v>
      </c>
      <c r="T20" s="23">
        <v>0</v>
      </c>
      <c r="U20" s="103">
        <f t="shared" si="13"/>
        <v>0</v>
      </c>
      <c r="V20" s="23">
        <v>0</v>
      </c>
      <c r="W20" s="103">
        <f t="shared" si="14"/>
        <v>0</v>
      </c>
      <c r="X20" s="7"/>
      <c r="Y20" s="23">
        <v>0</v>
      </c>
      <c r="Z20" s="103">
        <f t="shared" si="15"/>
        <v>0</v>
      </c>
      <c r="AA20" s="23">
        <v>0</v>
      </c>
      <c r="AB20" s="103">
        <f t="shared" si="16"/>
        <v>0</v>
      </c>
      <c r="AC20" s="23">
        <v>0</v>
      </c>
      <c r="AD20" s="103">
        <f t="shared" si="17"/>
        <v>0</v>
      </c>
      <c r="AE20" s="23">
        <v>0</v>
      </c>
      <c r="AF20" s="103">
        <f t="shared" si="18"/>
        <v>0</v>
      </c>
      <c r="AG20" s="23">
        <v>0</v>
      </c>
      <c r="AH20" s="103">
        <f t="shared" si="19"/>
        <v>0</v>
      </c>
      <c r="AJ20" s="33">
        <f t="shared" si="20"/>
        <v>0</v>
      </c>
      <c r="AK20" s="33">
        <f t="shared" si="21"/>
        <v>0</v>
      </c>
    </row>
    <row r="21" spans="1:37" x14ac:dyDescent="0.25">
      <c r="A21" s="52" t="s">
        <v>19</v>
      </c>
      <c r="B21" s="23">
        <v>0</v>
      </c>
      <c r="C21" s="103">
        <f t="shared" si="4"/>
        <v>0</v>
      </c>
      <c r="D21" s="23">
        <v>0</v>
      </c>
      <c r="E21" s="103">
        <f t="shared" si="5"/>
        <v>0</v>
      </c>
      <c r="F21" s="23">
        <v>0</v>
      </c>
      <c r="G21" s="103">
        <f t="shared" si="6"/>
        <v>0</v>
      </c>
      <c r="H21" s="23">
        <v>0</v>
      </c>
      <c r="I21" s="103">
        <f t="shared" si="7"/>
        <v>0</v>
      </c>
      <c r="J21" s="23">
        <v>0</v>
      </c>
      <c r="K21" s="103">
        <f t="shared" si="8"/>
        <v>0</v>
      </c>
      <c r="L21" s="23">
        <v>0</v>
      </c>
      <c r="M21" s="103">
        <f t="shared" si="9"/>
        <v>0</v>
      </c>
      <c r="N21" s="23">
        <v>0</v>
      </c>
      <c r="O21" s="103">
        <f t="shared" si="10"/>
        <v>0</v>
      </c>
      <c r="P21" s="23">
        <v>0</v>
      </c>
      <c r="Q21" s="103">
        <f t="shared" si="11"/>
        <v>0</v>
      </c>
      <c r="R21" s="23">
        <v>0</v>
      </c>
      <c r="S21" s="103">
        <f t="shared" si="12"/>
        <v>0</v>
      </c>
      <c r="T21" s="23">
        <v>0</v>
      </c>
      <c r="U21" s="103">
        <f t="shared" si="13"/>
        <v>0</v>
      </c>
      <c r="V21" s="23">
        <v>0</v>
      </c>
      <c r="W21" s="103">
        <f t="shared" si="14"/>
        <v>0</v>
      </c>
      <c r="X21" s="7"/>
      <c r="Y21" s="23">
        <v>0</v>
      </c>
      <c r="Z21" s="103">
        <f t="shared" si="15"/>
        <v>0</v>
      </c>
      <c r="AA21" s="23">
        <v>0</v>
      </c>
      <c r="AB21" s="103">
        <f t="shared" si="16"/>
        <v>0</v>
      </c>
      <c r="AC21" s="23">
        <v>0</v>
      </c>
      <c r="AD21" s="103">
        <f t="shared" si="17"/>
        <v>0</v>
      </c>
      <c r="AE21" s="23">
        <v>0</v>
      </c>
      <c r="AF21" s="103">
        <f t="shared" si="18"/>
        <v>0</v>
      </c>
      <c r="AG21" s="23">
        <v>0</v>
      </c>
      <c r="AH21" s="103">
        <f t="shared" si="19"/>
        <v>0</v>
      </c>
      <c r="AJ21" s="33">
        <f t="shared" si="20"/>
        <v>0</v>
      </c>
      <c r="AK21" s="33">
        <f t="shared" si="21"/>
        <v>0</v>
      </c>
    </row>
    <row r="22" spans="1:37" x14ac:dyDescent="0.25">
      <c r="A22" s="52" t="s">
        <v>19</v>
      </c>
      <c r="B22" s="23">
        <v>0</v>
      </c>
      <c r="C22" s="103">
        <f t="shared" si="4"/>
        <v>0</v>
      </c>
      <c r="D22" s="23">
        <v>0</v>
      </c>
      <c r="E22" s="103">
        <f t="shared" si="5"/>
        <v>0</v>
      </c>
      <c r="F22" s="23">
        <v>0</v>
      </c>
      <c r="G22" s="103">
        <f t="shared" si="6"/>
        <v>0</v>
      </c>
      <c r="H22" s="23">
        <v>0</v>
      </c>
      <c r="I22" s="103">
        <f t="shared" si="7"/>
        <v>0</v>
      </c>
      <c r="J22" s="23">
        <v>0</v>
      </c>
      <c r="K22" s="103">
        <f t="shared" si="8"/>
        <v>0</v>
      </c>
      <c r="L22" s="23">
        <v>0</v>
      </c>
      <c r="M22" s="103">
        <f t="shared" si="9"/>
        <v>0</v>
      </c>
      <c r="N22" s="23">
        <v>0</v>
      </c>
      <c r="O22" s="103">
        <f t="shared" si="10"/>
        <v>0</v>
      </c>
      <c r="P22" s="23">
        <v>0</v>
      </c>
      <c r="Q22" s="103">
        <f t="shared" si="11"/>
        <v>0</v>
      </c>
      <c r="R22" s="23">
        <v>0</v>
      </c>
      <c r="S22" s="103">
        <f t="shared" si="12"/>
        <v>0</v>
      </c>
      <c r="T22" s="23">
        <v>0</v>
      </c>
      <c r="U22" s="103">
        <f t="shared" si="13"/>
        <v>0</v>
      </c>
      <c r="V22" s="23">
        <v>0</v>
      </c>
      <c r="W22" s="103">
        <f t="shared" si="14"/>
        <v>0</v>
      </c>
      <c r="X22" s="7"/>
      <c r="Y22" s="23">
        <v>0</v>
      </c>
      <c r="Z22" s="103">
        <f t="shared" si="15"/>
        <v>0</v>
      </c>
      <c r="AA22" s="23">
        <v>0</v>
      </c>
      <c r="AB22" s="103">
        <f t="shared" si="16"/>
        <v>0</v>
      </c>
      <c r="AC22" s="23">
        <v>0</v>
      </c>
      <c r="AD22" s="103">
        <f t="shared" si="17"/>
        <v>0</v>
      </c>
      <c r="AE22" s="23">
        <v>0</v>
      </c>
      <c r="AF22" s="103">
        <f t="shared" si="18"/>
        <v>0</v>
      </c>
      <c r="AG22" s="23">
        <v>0</v>
      </c>
      <c r="AH22" s="103">
        <f t="shared" si="19"/>
        <v>0</v>
      </c>
      <c r="AJ22" s="33">
        <f t="shared" si="20"/>
        <v>0</v>
      </c>
      <c r="AK22" s="33">
        <f t="shared" si="21"/>
        <v>0</v>
      </c>
    </row>
    <row r="23" spans="1:37" x14ac:dyDescent="0.25">
      <c r="A23" s="52" t="s">
        <v>19</v>
      </c>
      <c r="B23" s="23">
        <v>0</v>
      </c>
      <c r="C23" s="103">
        <f t="shared" si="4"/>
        <v>0</v>
      </c>
      <c r="D23" s="23">
        <v>0</v>
      </c>
      <c r="E23" s="103">
        <f t="shared" si="5"/>
        <v>0</v>
      </c>
      <c r="F23" s="23">
        <v>0</v>
      </c>
      <c r="G23" s="103">
        <f t="shared" si="6"/>
        <v>0</v>
      </c>
      <c r="H23" s="23">
        <v>0</v>
      </c>
      <c r="I23" s="103">
        <f t="shared" si="7"/>
        <v>0</v>
      </c>
      <c r="J23" s="23">
        <v>0</v>
      </c>
      <c r="K23" s="103">
        <f t="shared" si="8"/>
        <v>0</v>
      </c>
      <c r="L23" s="23">
        <v>0</v>
      </c>
      <c r="M23" s="103">
        <f t="shared" si="9"/>
        <v>0</v>
      </c>
      <c r="N23" s="23">
        <v>0</v>
      </c>
      <c r="O23" s="103">
        <f t="shared" si="10"/>
        <v>0</v>
      </c>
      <c r="P23" s="23">
        <v>0</v>
      </c>
      <c r="Q23" s="103">
        <f t="shared" si="11"/>
        <v>0</v>
      </c>
      <c r="R23" s="23">
        <v>0</v>
      </c>
      <c r="S23" s="103">
        <f t="shared" si="12"/>
        <v>0</v>
      </c>
      <c r="T23" s="23">
        <v>0</v>
      </c>
      <c r="U23" s="103">
        <f t="shared" si="13"/>
        <v>0</v>
      </c>
      <c r="V23" s="23">
        <v>0</v>
      </c>
      <c r="W23" s="103">
        <f t="shared" si="14"/>
        <v>0</v>
      </c>
      <c r="X23" s="7"/>
      <c r="Y23" s="23">
        <v>0</v>
      </c>
      <c r="Z23" s="103">
        <f t="shared" si="15"/>
        <v>0</v>
      </c>
      <c r="AA23" s="23">
        <v>0</v>
      </c>
      <c r="AB23" s="103">
        <f t="shared" si="16"/>
        <v>0</v>
      </c>
      <c r="AC23" s="23">
        <v>0</v>
      </c>
      <c r="AD23" s="103">
        <f t="shared" si="17"/>
        <v>0</v>
      </c>
      <c r="AE23" s="23">
        <v>0</v>
      </c>
      <c r="AF23" s="103">
        <f t="shared" si="18"/>
        <v>0</v>
      </c>
      <c r="AG23" s="23">
        <v>0</v>
      </c>
      <c r="AH23" s="103">
        <f t="shared" si="19"/>
        <v>0</v>
      </c>
      <c r="AJ23" s="33">
        <f t="shared" si="20"/>
        <v>0</v>
      </c>
      <c r="AK23" s="33">
        <f t="shared" si="21"/>
        <v>0</v>
      </c>
    </row>
    <row r="24" spans="1:37" x14ac:dyDescent="0.25">
      <c r="A24" s="52" t="s">
        <v>19</v>
      </c>
      <c r="B24" s="23">
        <v>0</v>
      </c>
      <c r="C24" s="103">
        <f t="shared" si="4"/>
        <v>0</v>
      </c>
      <c r="D24" s="23">
        <v>0</v>
      </c>
      <c r="E24" s="103">
        <f t="shared" si="5"/>
        <v>0</v>
      </c>
      <c r="F24" s="23">
        <v>0</v>
      </c>
      <c r="G24" s="103">
        <f t="shared" si="6"/>
        <v>0</v>
      </c>
      <c r="H24" s="23">
        <v>0</v>
      </c>
      <c r="I24" s="103">
        <f t="shared" si="7"/>
        <v>0</v>
      </c>
      <c r="J24" s="23">
        <v>0</v>
      </c>
      <c r="K24" s="103">
        <f t="shared" si="8"/>
        <v>0</v>
      </c>
      <c r="L24" s="23">
        <v>0</v>
      </c>
      <c r="M24" s="103">
        <f t="shared" si="9"/>
        <v>0</v>
      </c>
      <c r="N24" s="23">
        <v>0</v>
      </c>
      <c r="O24" s="103">
        <f t="shared" si="10"/>
        <v>0</v>
      </c>
      <c r="P24" s="23">
        <v>0</v>
      </c>
      <c r="Q24" s="103">
        <f t="shared" si="11"/>
        <v>0</v>
      </c>
      <c r="R24" s="23">
        <v>0</v>
      </c>
      <c r="S24" s="103">
        <f t="shared" si="12"/>
        <v>0</v>
      </c>
      <c r="T24" s="23">
        <v>0</v>
      </c>
      <c r="U24" s="103">
        <f t="shared" si="13"/>
        <v>0</v>
      </c>
      <c r="V24" s="23">
        <v>0</v>
      </c>
      <c r="W24" s="103">
        <f t="shared" si="14"/>
        <v>0</v>
      </c>
      <c r="X24" s="7"/>
      <c r="Y24" s="23">
        <v>0</v>
      </c>
      <c r="Z24" s="103">
        <f t="shared" si="15"/>
        <v>0</v>
      </c>
      <c r="AA24" s="23">
        <v>0</v>
      </c>
      <c r="AB24" s="103">
        <f t="shared" si="16"/>
        <v>0</v>
      </c>
      <c r="AC24" s="23">
        <v>0</v>
      </c>
      <c r="AD24" s="103">
        <f t="shared" si="17"/>
        <v>0</v>
      </c>
      <c r="AE24" s="23">
        <v>0</v>
      </c>
      <c r="AF24" s="103">
        <f t="shared" si="18"/>
        <v>0</v>
      </c>
      <c r="AG24" s="23">
        <v>0</v>
      </c>
      <c r="AH24" s="103">
        <f t="shared" si="19"/>
        <v>0</v>
      </c>
      <c r="AJ24" s="33">
        <f t="shared" si="20"/>
        <v>0</v>
      </c>
      <c r="AK24" s="33">
        <f t="shared" si="21"/>
        <v>0</v>
      </c>
    </row>
    <row r="25" spans="1:37" x14ac:dyDescent="0.25">
      <c r="A25" s="52" t="s">
        <v>19</v>
      </c>
      <c r="B25" s="23">
        <v>0</v>
      </c>
      <c r="C25" s="103">
        <f t="shared" si="4"/>
        <v>0</v>
      </c>
      <c r="D25" s="23">
        <v>0</v>
      </c>
      <c r="E25" s="103">
        <f t="shared" si="5"/>
        <v>0</v>
      </c>
      <c r="F25" s="23">
        <v>0</v>
      </c>
      <c r="G25" s="103">
        <f t="shared" si="6"/>
        <v>0</v>
      </c>
      <c r="H25" s="23">
        <v>0</v>
      </c>
      <c r="I25" s="103">
        <f t="shared" si="7"/>
        <v>0</v>
      </c>
      <c r="J25" s="23">
        <v>0</v>
      </c>
      <c r="K25" s="103">
        <f t="shared" si="8"/>
        <v>0</v>
      </c>
      <c r="L25" s="23">
        <v>0</v>
      </c>
      <c r="M25" s="103">
        <f t="shared" si="9"/>
        <v>0</v>
      </c>
      <c r="N25" s="23">
        <v>0</v>
      </c>
      <c r="O25" s="103">
        <f t="shared" si="10"/>
        <v>0</v>
      </c>
      <c r="P25" s="23">
        <v>0</v>
      </c>
      <c r="Q25" s="103">
        <f t="shared" si="11"/>
        <v>0</v>
      </c>
      <c r="R25" s="23">
        <v>0</v>
      </c>
      <c r="S25" s="103">
        <f t="shared" si="12"/>
        <v>0</v>
      </c>
      <c r="T25" s="23">
        <v>0</v>
      </c>
      <c r="U25" s="103">
        <f t="shared" si="13"/>
        <v>0</v>
      </c>
      <c r="V25" s="23">
        <v>0</v>
      </c>
      <c r="W25" s="103">
        <f t="shared" si="14"/>
        <v>0</v>
      </c>
      <c r="X25" s="7"/>
      <c r="Y25" s="23">
        <v>0</v>
      </c>
      <c r="Z25" s="103">
        <f t="shared" si="15"/>
        <v>0</v>
      </c>
      <c r="AA25" s="23">
        <v>0</v>
      </c>
      <c r="AB25" s="103">
        <f t="shared" si="16"/>
        <v>0</v>
      </c>
      <c r="AC25" s="23">
        <v>0</v>
      </c>
      <c r="AD25" s="103">
        <f t="shared" si="17"/>
        <v>0</v>
      </c>
      <c r="AE25" s="23">
        <v>0</v>
      </c>
      <c r="AF25" s="103">
        <f t="shared" si="18"/>
        <v>0</v>
      </c>
      <c r="AG25" s="23">
        <v>0</v>
      </c>
      <c r="AH25" s="103">
        <f t="shared" si="19"/>
        <v>0</v>
      </c>
      <c r="AJ25" s="33">
        <f t="shared" si="20"/>
        <v>0</v>
      </c>
      <c r="AK25" s="33">
        <f t="shared" si="21"/>
        <v>0</v>
      </c>
    </row>
    <row r="26" spans="1:37" x14ac:dyDescent="0.25">
      <c r="A26" s="52" t="s">
        <v>19</v>
      </c>
      <c r="B26" s="23">
        <v>0</v>
      </c>
      <c r="C26" s="103">
        <f t="shared" si="4"/>
        <v>0</v>
      </c>
      <c r="D26" s="23">
        <v>0</v>
      </c>
      <c r="E26" s="103">
        <f t="shared" si="5"/>
        <v>0</v>
      </c>
      <c r="F26" s="23">
        <v>0</v>
      </c>
      <c r="G26" s="103">
        <f t="shared" si="6"/>
        <v>0</v>
      </c>
      <c r="H26" s="23">
        <v>0</v>
      </c>
      <c r="I26" s="103">
        <f t="shared" si="7"/>
        <v>0</v>
      </c>
      <c r="J26" s="23">
        <v>0</v>
      </c>
      <c r="K26" s="103">
        <f t="shared" si="8"/>
        <v>0</v>
      </c>
      <c r="L26" s="23">
        <v>0</v>
      </c>
      <c r="M26" s="103">
        <f t="shared" si="9"/>
        <v>0</v>
      </c>
      <c r="N26" s="23">
        <v>0</v>
      </c>
      <c r="O26" s="103">
        <f t="shared" si="10"/>
        <v>0</v>
      </c>
      <c r="P26" s="23">
        <v>0</v>
      </c>
      <c r="Q26" s="103">
        <f t="shared" si="11"/>
        <v>0</v>
      </c>
      <c r="R26" s="23">
        <v>0</v>
      </c>
      <c r="S26" s="103">
        <f t="shared" si="12"/>
        <v>0</v>
      </c>
      <c r="T26" s="23">
        <v>0</v>
      </c>
      <c r="U26" s="103">
        <f t="shared" si="13"/>
        <v>0</v>
      </c>
      <c r="V26" s="23">
        <v>0</v>
      </c>
      <c r="W26" s="103">
        <f t="shared" si="14"/>
        <v>0</v>
      </c>
      <c r="X26" s="7"/>
      <c r="Y26" s="23">
        <v>0</v>
      </c>
      <c r="Z26" s="103">
        <f t="shared" si="15"/>
        <v>0</v>
      </c>
      <c r="AA26" s="23">
        <v>0</v>
      </c>
      <c r="AB26" s="103">
        <f t="shared" si="16"/>
        <v>0</v>
      </c>
      <c r="AC26" s="23">
        <v>0</v>
      </c>
      <c r="AD26" s="103">
        <f t="shared" si="17"/>
        <v>0</v>
      </c>
      <c r="AE26" s="23">
        <v>0</v>
      </c>
      <c r="AF26" s="103">
        <f t="shared" si="18"/>
        <v>0</v>
      </c>
      <c r="AG26" s="23">
        <v>0</v>
      </c>
      <c r="AH26" s="103">
        <f t="shared" si="19"/>
        <v>0</v>
      </c>
      <c r="AJ26" s="33">
        <f t="shared" si="20"/>
        <v>0</v>
      </c>
      <c r="AK26" s="33">
        <f t="shared" si="21"/>
        <v>0</v>
      </c>
    </row>
    <row r="27" spans="1:37" x14ac:dyDescent="0.25">
      <c r="A27" s="52" t="s">
        <v>19</v>
      </c>
      <c r="B27" s="23">
        <v>0</v>
      </c>
      <c r="C27" s="103">
        <f t="shared" si="4"/>
        <v>0</v>
      </c>
      <c r="D27" s="23">
        <v>0</v>
      </c>
      <c r="E27" s="103">
        <f t="shared" si="5"/>
        <v>0</v>
      </c>
      <c r="F27" s="23">
        <v>0</v>
      </c>
      <c r="G27" s="103">
        <f t="shared" si="6"/>
        <v>0</v>
      </c>
      <c r="H27" s="23">
        <v>0</v>
      </c>
      <c r="I27" s="103">
        <f t="shared" si="7"/>
        <v>0</v>
      </c>
      <c r="J27" s="23">
        <v>0</v>
      </c>
      <c r="K27" s="103">
        <f t="shared" si="8"/>
        <v>0</v>
      </c>
      <c r="L27" s="23">
        <v>0</v>
      </c>
      <c r="M27" s="103">
        <f t="shared" si="9"/>
        <v>0</v>
      </c>
      <c r="N27" s="23">
        <v>0</v>
      </c>
      <c r="O27" s="103">
        <f t="shared" si="10"/>
        <v>0</v>
      </c>
      <c r="P27" s="23">
        <v>0</v>
      </c>
      <c r="Q27" s="103">
        <f t="shared" si="11"/>
        <v>0</v>
      </c>
      <c r="R27" s="23">
        <v>0</v>
      </c>
      <c r="S27" s="103">
        <f t="shared" si="12"/>
        <v>0</v>
      </c>
      <c r="T27" s="23">
        <v>0</v>
      </c>
      <c r="U27" s="103">
        <f t="shared" si="13"/>
        <v>0</v>
      </c>
      <c r="V27" s="23">
        <v>0</v>
      </c>
      <c r="W27" s="103">
        <f t="shared" si="14"/>
        <v>0</v>
      </c>
      <c r="X27" s="7"/>
      <c r="Y27" s="23">
        <v>0</v>
      </c>
      <c r="Z27" s="103">
        <f t="shared" si="15"/>
        <v>0</v>
      </c>
      <c r="AA27" s="23">
        <v>0</v>
      </c>
      <c r="AB27" s="103">
        <f t="shared" si="16"/>
        <v>0</v>
      </c>
      <c r="AC27" s="23">
        <v>0</v>
      </c>
      <c r="AD27" s="103">
        <f t="shared" si="17"/>
        <v>0</v>
      </c>
      <c r="AE27" s="23">
        <v>0</v>
      </c>
      <c r="AF27" s="103">
        <f t="shared" si="18"/>
        <v>0</v>
      </c>
      <c r="AG27" s="23">
        <v>0</v>
      </c>
      <c r="AH27" s="103">
        <f t="shared" si="19"/>
        <v>0</v>
      </c>
      <c r="AJ27" s="33">
        <f t="shared" si="20"/>
        <v>0</v>
      </c>
      <c r="AK27" s="33">
        <f t="shared" si="21"/>
        <v>0</v>
      </c>
    </row>
    <row r="28" spans="1:37" x14ac:dyDescent="0.25">
      <c r="A28" s="52" t="s">
        <v>19</v>
      </c>
      <c r="B28" s="23">
        <v>0</v>
      </c>
      <c r="C28" s="103">
        <f t="shared" si="4"/>
        <v>0</v>
      </c>
      <c r="D28" s="23">
        <v>0</v>
      </c>
      <c r="E28" s="103">
        <f t="shared" si="5"/>
        <v>0</v>
      </c>
      <c r="F28" s="23">
        <v>0</v>
      </c>
      <c r="G28" s="103">
        <f t="shared" si="6"/>
        <v>0</v>
      </c>
      <c r="H28" s="23">
        <v>0</v>
      </c>
      <c r="I28" s="103">
        <f t="shared" si="7"/>
        <v>0</v>
      </c>
      <c r="J28" s="23">
        <v>0</v>
      </c>
      <c r="K28" s="103">
        <f t="shared" si="8"/>
        <v>0</v>
      </c>
      <c r="L28" s="23">
        <v>0</v>
      </c>
      <c r="M28" s="103">
        <f t="shared" si="9"/>
        <v>0</v>
      </c>
      <c r="N28" s="23">
        <v>0</v>
      </c>
      <c r="O28" s="103">
        <f t="shared" si="10"/>
        <v>0</v>
      </c>
      <c r="P28" s="23">
        <v>0</v>
      </c>
      <c r="Q28" s="103">
        <f t="shared" si="11"/>
        <v>0</v>
      </c>
      <c r="R28" s="23">
        <v>0</v>
      </c>
      <c r="S28" s="103">
        <f t="shared" si="12"/>
        <v>0</v>
      </c>
      <c r="T28" s="23">
        <v>0</v>
      </c>
      <c r="U28" s="103">
        <f t="shared" si="13"/>
        <v>0</v>
      </c>
      <c r="V28" s="23">
        <v>0</v>
      </c>
      <c r="W28" s="103">
        <f t="shared" si="14"/>
        <v>0</v>
      </c>
      <c r="X28" s="7"/>
      <c r="Y28" s="23">
        <v>0</v>
      </c>
      <c r="Z28" s="103">
        <f t="shared" si="15"/>
        <v>0</v>
      </c>
      <c r="AA28" s="23">
        <v>0</v>
      </c>
      <c r="AB28" s="103">
        <f t="shared" si="16"/>
        <v>0</v>
      </c>
      <c r="AC28" s="23">
        <v>0</v>
      </c>
      <c r="AD28" s="103">
        <f t="shared" si="17"/>
        <v>0</v>
      </c>
      <c r="AE28" s="23">
        <v>0</v>
      </c>
      <c r="AF28" s="103">
        <f t="shared" si="18"/>
        <v>0</v>
      </c>
      <c r="AG28" s="23">
        <v>0</v>
      </c>
      <c r="AH28" s="103">
        <f t="shared" si="19"/>
        <v>0</v>
      </c>
      <c r="AJ28" s="33">
        <f t="shared" si="20"/>
        <v>0</v>
      </c>
      <c r="AK28" s="33">
        <f t="shared" si="21"/>
        <v>0</v>
      </c>
    </row>
    <row r="29" spans="1:37" x14ac:dyDescent="0.25">
      <c r="A29" s="52" t="s">
        <v>19</v>
      </c>
      <c r="B29" s="23">
        <v>0</v>
      </c>
      <c r="C29" s="103">
        <f t="shared" si="4"/>
        <v>0</v>
      </c>
      <c r="D29" s="23">
        <v>0</v>
      </c>
      <c r="E29" s="103">
        <f t="shared" si="5"/>
        <v>0</v>
      </c>
      <c r="F29" s="23">
        <v>0</v>
      </c>
      <c r="G29" s="103">
        <f t="shared" si="6"/>
        <v>0</v>
      </c>
      <c r="H29" s="23">
        <v>0</v>
      </c>
      <c r="I29" s="103">
        <f t="shared" si="7"/>
        <v>0</v>
      </c>
      <c r="J29" s="23">
        <v>0</v>
      </c>
      <c r="K29" s="103">
        <f t="shared" si="8"/>
        <v>0</v>
      </c>
      <c r="L29" s="23">
        <v>0</v>
      </c>
      <c r="M29" s="103">
        <f t="shared" si="9"/>
        <v>0</v>
      </c>
      <c r="N29" s="23">
        <v>0</v>
      </c>
      <c r="O29" s="103">
        <f t="shared" si="10"/>
        <v>0</v>
      </c>
      <c r="P29" s="23">
        <v>0</v>
      </c>
      <c r="Q29" s="103">
        <f t="shared" si="11"/>
        <v>0</v>
      </c>
      <c r="R29" s="23">
        <v>0</v>
      </c>
      <c r="S29" s="103">
        <f t="shared" si="12"/>
        <v>0</v>
      </c>
      <c r="T29" s="23">
        <v>0</v>
      </c>
      <c r="U29" s="103">
        <f t="shared" si="13"/>
        <v>0</v>
      </c>
      <c r="V29" s="23">
        <v>0</v>
      </c>
      <c r="W29" s="103">
        <f t="shared" si="14"/>
        <v>0</v>
      </c>
      <c r="X29" s="7"/>
      <c r="Y29" s="23">
        <v>0</v>
      </c>
      <c r="Z29" s="103">
        <f t="shared" si="15"/>
        <v>0</v>
      </c>
      <c r="AA29" s="23">
        <v>0</v>
      </c>
      <c r="AB29" s="103">
        <f t="shared" si="16"/>
        <v>0</v>
      </c>
      <c r="AC29" s="23">
        <v>0</v>
      </c>
      <c r="AD29" s="103">
        <f t="shared" si="17"/>
        <v>0</v>
      </c>
      <c r="AE29" s="23">
        <v>0</v>
      </c>
      <c r="AF29" s="103">
        <f t="shared" si="18"/>
        <v>0</v>
      </c>
      <c r="AG29" s="23">
        <v>0</v>
      </c>
      <c r="AH29" s="103">
        <f t="shared" si="19"/>
        <v>0</v>
      </c>
      <c r="AJ29" s="33">
        <f t="shared" si="20"/>
        <v>0</v>
      </c>
      <c r="AK29" s="33">
        <f t="shared" si="21"/>
        <v>0</v>
      </c>
    </row>
    <row r="30" spans="1:37" x14ac:dyDescent="0.25">
      <c r="A30" s="52" t="s">
        <v>19</v>
      </c>
      <c r="B30" s="23">
        <v>0</v>
      </c>
      <c r="C30" s="103">
        <f t="shared" si="4"/>
        <v>0</v>
      </c>
      <c r="D30" s="23">
        <v>0</v>
      </c>
      <c r="E30" s="103">
        <f t="shared" si="5"/>
        <v>0</v>
      </c>
      <c r="F30" s="23">
        <v>0</v>
      </c>
      <c r="G30" s="103">
        <f t="shared" si="6"/>
        <v>0</v>
      </c>
      <c r="H30" s="23">
        <v>0</v>
      </c>
      <c r="I30" s="103">
        <f t="shared" si="7"/>
        <v>0</v>
      </c>
      <c r="J30" s="23">
        <v>0</v>
      </c>
      <c r="K30" s="103">
        <f t="shared" si="8"/>
        <v>0</v>
      </c>
      <c r="L30" s="23">
        <v>0</v>
      </c>
      <c r="M30" s="103">
        <f t="shared" si="9"/>
        <v>0</v>
      </c>
      <c r="N30" s="23">
        <v>0</v>
      </c>
      <c r="O30" s="103">
        <f t="shared" si="10"/>
        <v>0</v>
      </c>
      <c r="P30" s="23">
        <v>0</v>
      </c>
      <c r="Q30" s="103">
        <f t="shared" si="11"/>
        <v>0</v>
      </c>
      <c r="R30" s="23">
        <v>0</v>
      </c>
      <c r="S30" s="103">
        <f t="shared" si="12"/>
        <v>0</v>
      </c>
      <c r="T30" s="23">
        <v>0</v>
      </c>
      <c r="U30" s="103">
        <f t="shared" si="13"/>
        <v>0</v>
      </c>
      <c r="V30" s="23">
        <v>0</v>
      </c>
      <c r="W30" s="103">
        <f t="shared" si="14"/>
        <v>0</v>
      </c>
      <c r="X30" s="7"/>
      <c r="Y30" s="23">
        <v>0</v>
      </c>
      <c r="Z30" s="103">
        <f t="shared" si="15"/>
        <v>0</v>
      </c>
      <c r="AA30" s="23">
        <v>0</v>
      </c>
      <c r="AB30" s="103">
        <f t="shared" si="16"/>
        <v>0</v>
      </c>
      <c r="AC30" s="23">
        <v>0</v>
      </c>
      <c r="AD30" s="103">
        <f t="shared" si="17"/>
        <v>0</v>
      </c>
      <c r="AE30" s="23">
        <v>0</v>
      </c>
      <c r="AF30" s="103">
        <f t="shared" si="18"/>
        <v>0</v>
      </c>
      <c r="AG30" s="23">
        <v>0</v>
      </c>
      <c r="AH30" s="103">
        <f t="shared" si="19"/>
        <v>0</v>
      </c>
      <c r="AJ30" s="33">
        <f t="shared" si="20"/>
        <v>0</v>
      </c>
      <c r="AK30" s="33">
        <f t="shared" si="21"/>
        <v>0</v>
      </c>
    </row>
    <row r="31" spans="1:37" x14ac:dyDescent="0.25">
      <c r="A31" s="52" t="s">
        <v>19</v>
      </c>
      <c r="B31" s="23">
        <v>0</v>
      </c>
      <c r="C31" s="103">
        <f t="shared" si="4"/>
        <v>0</v>
      </c>
      <c r="D31" s="23">
        <v>0</v>
      </c>
      <c r="E31" s="103">
        <f t="shared" si="5"/>
        <v>0</v>
      </c>
      <c r="F31" s="23">
        <v>0</v>
      </c>
      <c r="G31" s="103">
        <f t="shared" si="6"/>
        <v>0</v>
      </c>
      <c r="H31" s="23">
        <v>0</v>
      </c>
      <c r="I31" s="103">
        <f t="shared" si="7"/>
        <v>0</v>
      </c>
      <c r="J31" s="23">
        <v>0</v>
      </c>
      <c r="K31" s="103">
        <f t="shared" si="8"/>
        <v>0</v>
      </c>
      <c r="L31" s="23">
        <v>0</v>
      </c>
      <c r="M31" s="103">
        <f t="shared" si="9"/>
        <v>0</v>
      </c>
      <c r="N31" s="23">
        <v>0</v>
      </c>
      <c r="O31" s="103">
        <f t="shared" si="10"/>
        <v>0</v>
      </c>
      <c r="P31" s="23">
        <v>0</v>
      </c>
      <c r="Q31" s="103">
        <f t="shared" si="11"/>
        <v>0</v>
      </c>
      <c r="R31" s="23">
        <v>0</v>
      </c>
      <c r="S31" s="103">
        <f t="shared" si="12"/>
        <v>0</v>
      </c>
      <c r="T31" s="23">
        <v>0</v>
      </c>
      <c r="U31" s="103">
        <f t="shared" si="13"/>
        <v>0</v>
      </c>
      <c r="V31" s="23">
        <v>0</v>
      </c>
      <c r="W31" s="103">
        <f t="shared" si="14"/>
        <v>0</v>
      </c>
      <c r="X31" s="7"/>
      <c r="Y31" s="23">
        <v>0</v>
      </c>
      <c r="Z31" s="103">
        <f t="shared" si="15"/>
        <v>0</v>
      </c>
      <c r="AA31" s="23">
        <v>0</v>
      </c>
      <c r="AB31" s="103">
        <f t="shared" si="16"/>
        <v>0</v>
      </c>
      <c r="AC31" s="23">
        <v>0</v>
      </c>
      <c r="AD31" s="103">
        <f t="shared" si="17"/>
        <v>0</v>
      </c>
      <c r="AE31" s="23">
        <v>0</v>
      </c>
      <c r="AF31" s="103">
        <f t="shared" si="18"/>
        <v>0</v>
      </c>
      <c r="AG31" s="23">
        <v>0</v>
      </c>
      <c r="AH31" s="103">
        <f t="shared" si="19"/>
        <v>0</v>
      </c>
      <c r="AJ31" s="33">
        <f t="shared" si="20"/>
        <v>0</v>
      </c>
      <c r="AK31" s="33">
        <f t="shared" si="21"/>
        <v>0</v>
      </c>
    </row>
    <row r="32" spans="1:37" x14ac:dyDescent="0.25">
      <c r="A32" s="52" t="s">
        <v>19</v>
      </c>
      <c r="B32" s="23">
        <v>0</v>
      </c>
      <c r="C32" s="103">
        <f t="shared" si="4"/>
        <v>0</v>
      </c>
      <c r="D32" s="23">
        <v>0</v>
      </c>
      <c r="E32" s="103">
        <f t="shared" si="5"/>
        <v>0</v>
      </c>
      <c r="F32" s="23">
        <v>0</v>
      </c>
      <c r="G32" s="103">
        <f t="shared" si="6"/>
        <v>0</v>
      </c>
      <c r="H32" s="23">
        <v>0</v>
      </c>
      <c r="I32" s="103">
        <f t="shared" si="7"/>
        <v>0</v>
      </c>
      <c r="J32" s="23">
        <v>0</v>
      </c>
      <c r="K32" s="103">
        <f t="shared" si="8"/>
        <v>0</v>
      </c>
      <c r="L32" s="23">
        <v>0</v>
      </c>
      <c r="M32" s="103">
        <f t="shared" si="9"/>
        <v>0</v>
      </c>
      <c r="N32" s="23">
        <v>0</v>
      </c>
      <c r="O32" s="103">
        <f t="shared" si="10"/>
        <v>0</v>
      </c>
      <c r="P32" s="23">
        <v>0</v>
      </c>
      <c r="Q32" s="103">
        <f t="shared" si="11"/>
        <v>0</v>
      </c>
      <c r="R32" s="23">
        <v>0</v>
      </c>
      <c r="S32" s="103">
        <f t="shared" si="12"/>
        <v>0</v>
      </c>
      <c r="T32" s="23">
        <v>0</v>
      </c>
      <c r="U32" s="103">
        <f t="shared" si="13"/>
        <v>0</v>
      </c>
      <c r="V32" s="23">
        <v>0</v>
      </c>
      <c r="W32" s="103">
        <f t="shared" si="14"/>
        <v>0</v>
      </c>
      <c r="X32" s="7"/>
      <c r="Y32" s="23">
        <v>0</v>
      </c>
      <c r="Z32" s="103">
        <f t="shared" si="15"/>
        <v>0</v>
      </c>
      <c r="AA32" s="23">
        <v>0</v>
      </c>
      <c r="AB32" s="103">
        <f t="shared" si="16"/>
        <v>0</v>
      </c>
      <c r="AC32" s="23">
        <v>0</v>
      </c>
      <c r="AD32" s="103">
        <f t="shared" si="17"/>
        <v>0</v>
      </c>
      <c r="AE32" s="23">
        <v>0</v>
      </c>
      <c r="AF32" s="103">
        <f t="shared" si="18"/>
        <v>0</v>
      </c>
      <c r="AG32" s="23">
        <v>0</v>
      </c>
      <c r="AH32" s="103">
        <f t="shared" si="19"/>
        <v>0</v>
      </c>
      <c r="AJ32" s="33">
        <f t="shared" si="20"/>
        <v>0</v>
      </c>
      <c r="AK32" s="33">
        <f t="shared" si="21"/>
        <v>0</v>
      </c>
    </row>
    <row r="33" spans="1:37" x14ac:dyDescent="0.25">
      <c r="A33" s="52" t="s">
        <v>19</v>
      </c>
      <c r="B33" s="23">
        <v>0</v>
      </c>
      <c r="C33" s="103">
        <f t="shared" si="4"/>
        <v>0</v>
      </c>
      <c r="D33" s="23">
        <v>0</v>
      </c>
      <c r="E33" s="103">
        <f t="shared" si="5"/>
        <v>0</v>
      </c>
      <c r="F33" s="23">
        <v>0</v>
      </c>
      <c r="G33" s="103">
        <f t="shared" si="6"/>
        <v>0</v>
      </c>
      <c r="H33" s="23">
        <v>0</v>
      </c>
      <c r="I33" s="103">
        <f t="shared" si="7"/>
        <v>0</v>
      </c>
      <c r="J33" s="23">
        <v>0</v>
      </c>
      <c r="K33" s="103">
        <f t="shared" si="8"/>
        <v>0</v>
      </c>
      <c r="L33" s="23">
        <v>0</v>
      </c>
      <c r="M33" s="103">
        <f t="shared" si="9"/>
        <v>0</v>
      </c>
      <c r="N33" s="23">
        <v>0</v>
      </c>
      <c r="O33" s="103">
        <f t="shared" si="10"/>
        <v>0</v>
      </c>
      <c r="P33" s="23">
        <v>0</v>
      </c>
      <c r="Q33" s="103">
        <f t="shared" si="11"/>
        <v>0</v>
      </c>
      <c r="R33" s="23">
        <v>0</v>
      </c>
      <c r="S33" s="103">
        <f t="shared" si="12"/>
        <v>0</v>
      </c>
      <c r="T33" s="23">
        <v>0</v>
      </c>
      <c r="U33" s="103">
        <f t="shared" si="13"/>
        <v>0</v>
      </c>
      <c r="V33" s="23">
        <v>0</v>
      </c>
      <c r="W33" s="103">
        <f t="shared" si="14"/>
        <v>0</v>
      </c>
      <c r="X33" s="7"/>
      <c r="Y33" s="23">
        <v>0</v>
      </c>
      <c r="Z33" s="103">
        <f t="shared" si="15"/>
        <v>0</v>
      </c>
      <c r="AA33" s="23">
        <v>0</v>
      </c>
      <c r="AB33" s="103">
        <f t="shared" si="16"/>
        <v>0</v>
      </c>
      <c r="AC33" s="23">
        <v>0</v>
      </c>
      <c r="AD33" s="103">
        <f t="shared" si="17"/>
        <v>0</v>
      </c>
      <c r="AE33" s="23">
        <v>0</v>
      </c>
      <c r="AF33" s="103">
        <f t="shared" si="18"/>
        <v>0</v>
      </c>
      <c r="AG33" s="23">
        <v>0</v>
      </c>
      <c r="AH33" s="103">
        <f t="shared" si="19"/>
        <v>0</v>
      </c>
      <c r="AJ33" s="33">
        <f t="shared" si="20"/>
        <v>0</v>
      </c>
      <c r="AK33" s="33">
        <f t="shared" si="21"/>
        <v>0</v>
      </c>
    </row>
    <row r="34" spans="1:37" x14ac:dyDescent="0.25">
      <c r="A34" s="52" t="s">
        <v>19</v>
      </c>
      <c r="B34" s="23">
        <v>0</v>
      </c>
      <c r="C34" s="103">
        <f t="shared" si="4"/>
        <v>0</v>
      </c>
      <c r="D34" s="23">
        <v>0</v>
      </c>
      <c r="E34" s="103">
        <f t="shared" si="5"/>
        <v>0</v>
      </c>
      <c r="F34" s="23">
        <v>0</v>
      </c>
      <c r="G34" s="103">
        <f t="shared" si="6"/>
        <v>0</v>
      </c>
      <c r="H34" s="23">
        <v>0</v>
      </c>
      <c r="I34" s="103">
        <f t="shared" si="7"/>
        <v>0</v>
      </c>
      <c r="J34" s="23">
        <v>0</v>
      </c>
      <c r="K34" s="103">
        <f t="shared" si="8"/>
        <v>0</v>
      </c>
      <c r="L34" s="23">
        <v>0</v>
      </c>
      <c r="M34" s="103">
        <f t="shared" si="9"/>
        <v>0</v>
      </c>
      <c r="N34" s="23">
        <v>0</v>
      </c>
      <c r="O34" s="103">
        <f t="shared" si="10"/>
        <v>0</v>
      </c>
      <c r="P34" s="23">
        <v>0</v>
      </c>
      <c r="Q34" s="103">
        <f t="shared" si="11"/>
        <v>0</v>
      </c>
      <c r="R34" s="23">
        <v>0</v>
      </c>
      <c r="S34" s="103">
        <f t="shared" si="12"/>
        <v>0</v>
      </c>
      <c r="T34" s="23">
        <v>0</v>
      </c>
      <c r="U34" s="103">
        <f t="shared" si="13"/>
        <v>0</v>
      </c>
      <c r="V34" s="23">
        <v>0</v>
      </c>
      <c r="W34" s="103">
        <f t="shared" si="14"/>
        <v>0</v>
      </c>
      <c r="X34" s="7"/>
      <c r="Y34" s="23">
        <v>0</v>
      </c>
      <c r="Z34" s="103">
        <f t="shared" si="15"/>
        <v>0</v>
      </c>
      <c r="AA34" s="23">
        <v>0</v>
      </c>
      <c r="AB34" s="103">
        <f t="shared" si="16"/>
        <v>0</v>
      </c>
      <c r="AC34" s="23">
        <v>0</v>
      </c>
      <c r="AD34" s="103">
        <f t="shared" si="17"/>
        <v>0</v>
      </c>
      <c r="AE34" s="23">
        <v>0</v>
      </c>
      <c r="AF34" s="103">
        <f t="shared" si="18"/>
        <v>0</v>
      </c>
      <c r="AG34" s="23">
        <v>0</v>
      </c>
      <c r="AH34" s="103">
        <f t="shared" si="19"/>
        <v>0</v>
      </c>
      <c r="AJ34" s="33">
        <f t="shared" si="20"/>
        <v>0</v>
      </c>
      <c r="AK34" s="33">
        <f t="shared" si="21"/>
        <v>0</v>
      </c>
    </row>
    <row r="35" spans="1:37" x14ac:dyDescent="0.25">
      <c r="A35" s="52" t="s">
        <v>19</v>
      </c>
      <c r="B35" s="23">
        <v>0</v>
      </c>
      <c r="C35" s="103">
        <f t="shared" si="4"/>
        <v>0</v>
      </c>
      <c r="D35" s="23">
        <v>0</v>
      </c>
      <c r="E35" s="103">
        <f t="shared" si="5"/>
        <v>0</v>
      </c>
      <c r="F35" s="23">
        <v>0</v>
      </c>
      <c r="G35" s="103">
        <f t="shared" si="6"/>
        <v>0</v>
      </c>
      <c r="H35" s="23">
        <v>0</v>
      </c>
      <c r="I35" s="103">
        <f t="shared" si="7"/>
        <v>0</v>
      </c>
      <c r="J35" s="23">
        <v>0</v>
      </c>
      <c r="K35" s="103">
        <f t="shared" si="8"/>
        <v>0</v>
      </c>
      <c r="L35" s="23">
        <v>0</v>
      </c>
      <c r="M35" s="103">
        <f t="shared" si="9"/>
        <v>0</v>
      </c>
      <c r="N35" s="23">
        <v>0</v>
      </c>
      <c r="O35" s="103">
        <f t="shared" si="10"/>
        <v>0</v>
      </c>
      <c r="P35" s="23">
        <v>0</v>
      </c>
      <c r="Q35" s="103">
        <f t="shared" si="11"/>
        <v>0</v>
      </c>
      <c r="R35" s="23">
        <v>0</v>
      </c>
      <c r="S35" s="103">
        <f t="shared" si="12"/>
        <v>0</v>
      </c>
      <c r="T35" s="23">
        <v>0</v>
      </c>
      <c r="U35" s="103">
        <f t="shared" si="13"/>
        <v>0</v>
      </c>
      <c r="V35" s="23">
        <v>0</v>
      </c>
      <c r="W35" s="103">
        <f t="shared" si="14"/>
        <v>0</v>
      </c>
      <c r="X35" s="7"/>
      <c r="Y35" s="23">
        <v>0</v>
      </c>
      <c r="Z35" s="103">
        <f t="shared" si="15"/>
        <v>0</v>
      </c>
      <c r="AA35" s="23">
        <v>0</v>
      </c>
      <c r="AB35" s="103">
        <f t="shared" si="16"/>
        <v>0</v>
      </c>
      <c r="AC35" s="23">
        <v>0</v>
      </c>
      <c r="AD35" s="103">
        <f t="shared" si="17"/>
        <v>0</v>
      </c>
      <c r="AE35" s="23">
        <v>0</v>
      </c>
      <c r="AF35" s="103">
        <f t="shared" si="18"/>
        <v>0</v>
      </c>
      <c r="AG35" s="23">
        <v>0</v>
      </c>
      <c r="AH35" s="103">
        <f t="shared" si="19"/>
        <v>0</v>
      </c>
      <c r="AJ35" s="33">
        <f t="shared" si="20"/>
        <v>0</v>
      </c>
      <c r="AK35" s="33">
        <f t="shared" si="21"/>
        <v>0</v>
      </c>
    </row>
    <row r="36" spans="1:37" x14ac:dyDescent="0.25">
      <c r="A36" s="52" t="s">
        <v>19</v>
      </c>
      <c r="B36" s="23">
        <v>0</v>
      </c>
      <c r="C36" s="103">
        <f t="shared" si="4"/>
        <v>0</v>
      </c>
      <c r="D36" s="23">
        <v>0</v>
      </c>
      <c r="E36" s="103">
        <f t="shared" si="5"/>
        <v>0</v>
      </c>
      <c r="F36" s="23">
        <v>0</v>
      </c>
      <c r="G36" s="103">
        <f t="shared" si="6"/>
        <v>0</v>
      </c>
      <c r="H36" s="23">
        <v>0</v>
      </c>
      <c r="I36" s="103">
        <f t="shared" si="7"/>
        <v>0</v>
      </c>
      <c r="J36" s="23">
        <v>0</v>
      </c>
      <c r="K36" s="103">
        <f t="shared" si="8"/>
        <v>0</v>
      </c>
      <c r="L36" s="23">
        <v>0</v>
      </c>
      <c r="M36" s="103">
        <f t="shared" si="9"/>
        <v>0</v>
      </c>
      <c r="N36" s="23">
        <v>0</v>
      </c>
      <c r="O36" s="103">
        <f t="shared" si="10"/>
        <v>0</v>
      </c>
      <c r="P36" s="23">
        <v>0</v>
      </c>
      <c r="Q36" s="103">
        <f t="shared" si="11"/>
        <v>0</v>
      </c>
      <c r="R36" s="23">
        <v>0</v>
      </c>
      <c r="S36" s="103">
        <f t="shared" si="12"/>
        <v>0</v>
      </c>
      <c r="T36" s="23">
        <v>0</v>
      </c>
      <c r="U36" s="103">
        <f t="shared" si="13"/>
        <v>0</v>
      </c>
      <c r="V36" s="23">
        <v>0</v>
      </c>
      <c r="W36" s="103">
        <f t="shared" si="14"/>
        <v>0</v>
      </c>
      <c r="X36" s="7"/>
      <c r="Y36" s="23">
        <v>0</v>
      </c>
      <c r="Z36" s="103">
        <f t="shared" si="15"/>
        <v>0</v>
      </c>
      <c r="AA36" s="23">
        <v>0</v>
      </c>
      <c r="AB36" s="103">
        <f t="shared" si="16"/>
        <v>0</v>
      </c>
      <c r="AC36" s="23">
        <v>0</v>
      </c>
      <c r="AD36" s="103">
        <f t="shared" si="17"/>
        <v>0</v>
      </c>
      <c r="AE36" s="23">
        <v>0</v>
      </c>
      <c r="AF36" s="103">
        <f t="shared" si="18"/>
        <v>0</v>
      </c>
      <c r="AG36" s="23">
        <v>0</v>
      </c>
      <c r="AH36" s="103">
        <f t="shared" si="19"/>
        <v>0</v>
      </c>
      <c r="AJ36" s="33">
        <f t="shared" si="20"/>
        <v>0</v>
      </c>
      <c r="AK36" s="33">
        <f t="shared" si="21"/>
        <v>0</v>
      </c>
    </row>
    <row r="37" spans="1:37" x14ac:dyDescent="0.25">
      <c r="A37" s="52" t="s">
        <v>19</v>
      </c>
      <c r="B37" s="23">
        <v>0</v>
      </c>
      <c r="C37" s="103">
        <f t="shared" si="4"/>
        <v>0</v>
      </c>
      <c r="D37" s="23">
        <v>0</v>
      </c>
      <c r="E37" s="103">
        <f t="shared" si="5"/>
        <v>0</v>
      </c>
      <c r="F37" s="23">
        <v>0</v>
      </c>
      <c r="G37" s="103">
        <f t="shared" si="6"/>
        <v>0</v>
      </c>
      <c r="H37" s="23">
        <v>0</v>
      </c>
      <c r="I37" s="103">
        <f t="shared" si="7"/>
        <v>0</v>
      </c>
      <c r="J37" s="23">
        <v>0</v>
      </c>
      <c r="K37" s="103">
        <f t="shared" si="8"/>
        <v>0</v>
      </c>
      <c r="L37" s="23">
        <v>0</v>
      </c>
      <c r="M37" s="103">
        <f t="shared" si="9"/>
        <v>0</v>
      </c>
      <c r="N37" s="23">
        <v>0</v>
      </c>
      <c r="O37" s="103">
        <f t="shared" si="10"/>
        <v>0</v>
      </c>
      <c r="P37" s="23">
        <v>0</v>
      </c>
      <c r="Q37" s="103">
        <f t="shared" si="11"/>
        <v>0</v>
      </c>
      <c r="R37" s="23">
        <v>0</v>
      </c>
      <c r="S37" s="103">
        <f t="shared" si="12"/>
        <v>0</v>
      </c>
      <c r="T37" s="23">
        <v>0</v>
      </c>
      <c r="U37" s="103">
        <f t="shared" si="13"/>
        <v>0</v>
      </c>
      <c r="V37" s="23">
        <v>0</v>
      </c>
      <c r="W37" s="103">
        <f t="shared" si="14"/>
        <v>0</v>
      </c>
      <c r="X37" s="7"/>
      <c r="Y37" s="23">
        <v>0</v>
      </c>
      <c r="Z37" s="103">
        <f t="shared" si="15"/>
        <v>0</v>
      </c>
      <c r="AA37" s="23">
        <v>0</v>
      </c>
      <c r="AB37" s="103">
        <f t="shared" si="16"/>
        <v>0</v>
      </c>
      <c r="AC37" s="23">
        <v>0</v>
      </c>
      <c r="AD37" s="103">
        <f t="shared" si="17"/>
        <v>0</v>
      </c>
      <c r="AE37" s="23">
        <v>0</v>
      </c>
      <c r="AF37" s="103">
        <f t="shared" si="18"/>
        <v>0</v>
      </c>
      <c r="AG37" s="23">
        <v>0</v>
      </c>
      <c r="AH37" s="103">
        <f t="shared" si="19"/>
        <v>0</v>
      </c>
      <c r="AJ37" s="33">
        <f t="shared" si="20"/>
        <v>0</v>
      </c>
      <c r="AK37" s="33">
        <f t="shared" si="21"/>
        <v>0</v>
      </c>
    </row>
    <row r="38" spans="1:37" x14ac:dyDescent="0.25">
      <c r="A38" s="52" t="s">
        <v>19</v>
      </c>
      <c r="B38" s="23">
        <v>0</v>
      </c>
      <c r="C38" s="103">
        <f t="shared" si="4"/>
        <v>0</v>
      </c>
      <c r="D38" s="23">
        <v>0</v>
      </c>
      <c r="E38" s="103">
        <f t="shared" si="5"/>
        <v>0</v>
      </c>
      <c r="F38" s="23">
        <v>0</v>
      </c>
      <c r="G38" s="103">
        <f t="shared" si="6"/>
        <v>0</v>
      </c>
      <c r="H38" s="23">
        <v>0</v>
      </c>
      <c r="I38" s="103">
        <f t="shared" si="7"/>
        <v>0</v>
      </c>
      <c r="J38" s="23">
        <v>0</v>
      </c>
      <c r="K38" s="103">
        <f t="shared" si="8"/>
        <v>0</v>
      </c>
      <c r="L38" s="23">
        <v>0</v>
      </c>
      <c r="M38" s="103">
        <f t="shared" si="9"/>
        <v>0</v>
      </c>
      <c r="N38" s="23">
        <v>0</v>
      </c>
      <c r="O38" s="103">
        <f t="shared" si="10"/>
        <v>0</v>
      </c>
      <c r="P38" s="23">
        <v>0</v>
      </c>
      <c r="Q38" s="103">
        <f t="shared" si="11"/>
        <v>0</v>
      </c>
      <c r="R38" s="23">
        <v>0</v>
      </c>
      <c r="S38" s="103">
        <f t="shared" si="12"/>
        <v>0</v>
      </c>
      <c r="T38" s="23">
        <v>0</v>
      </c>
      <c r="U38" s="103">
        <f t="shared" si="13"/>
        <v>0</v>
      </c>
      <c r="V38" s="23">
        <v>0</v>
      </c>
      <c r="W38" s="103">
        <f t="shared" si="14"/>
        <v>0</v>
      </c>
      <c r="X38" s="7"/>
      <c r="Y38" s="23">
        <v>0</v>
      </c>
      <c r="Z38" s="103">
        <f t="shared" si="15"/>
        <v>0</v>
      </c>
      <c r="AA38" s="23">
        <v>0</v>
      </c>
      <c r="AB38" s="103">
        <f t="shared" si="16"/>
        <v>0</v>
      </c>
      <c r="AC38" s="23">
        <v>0</v>
      </c>
      <c r="AD38" s="103">
        <f t="shared" si="17"/>
        <v>0</v>
      </c>
      <c r="AE38" s="23">
        <v>0</v>
      </c>
      <c r="AF38" s="103">
        <f t="shared" si="18"/>
        <v>0</v>
      </c>
      <c r="AG38" s="23">
        <v>0</v>
      </c>
      <c r="AH38" s="103">
        <f t="shared" si="19"/>
        <v>0</v>
      </c>
      <c r="AJ38" s="33">
        <f t="shared" si="20"/>
        <v>0</v>
      </c>
      <c r="AK38" s="33">
        <f t="shared" si="21"/>
        <v>0</v>
      </c>
    </row>
    <row r="39" spans="1:37" x14ac:dyDescent="0.25">
      <c r="A39" s="52" t="s">
        <v>19</v>
      </c>
      <c r="B39" s="23">
        <v>0</v>
      </c>
      <c r="C39" s="103">
        <f t="shared" si="4"/>
        <v>0</v>
      </c>
      <c r="D39" s="23">
        <v>0</v>
      </c>
      <c r="E39" s="103">
        <f t="shared" si="5"/>
        <v>0</v>
      </c>
      <c r="F39" s="23">
        <v>0</v>
      </c>
      <c r="G39" s="103">
        <f t="shared" si="6"/>
        <v>0</v>
      </c>
      <c r="H39" s="23">
        <v>0</v>
      </c>
      <c r="I39" s="103">
        <f t="shared" si="7"/>
        <v>0</v>
      </c>
      <c r="J39" s="23">
        <v>0</v>
      </c>
      <c r="K39" s="103">
        <f t="shared" si="8"/>
        <v>0</v>
      </c>
      <c r="L39" s="23">
        <v>0</v>
      </c>
      <c r="M39" s="103">
        <f t="shared" si="9"/>
        <v>0</v>
      </c>
      <c r="N39" s="23">
        <v>0</v>
      </c>
      <c r="O39" s="103">
        <f t="shared" si="10"/>
        <v>0</v>
      </c>
      <c r="P39" s="23">
        <v>0</v>
      </c>
      <c r="Q39" s="103">
        <f t="shared" si="11"/>
        <v>0</v>
      </c>
      <c r="R39" s="23">
        <v>0</v>
      </c>
      <c r="S39" s="103">
        <f t="shared" si="12"/>
        <v>0</v>
      </c>
      <c r="T39" s="23">
        <v>0</v>
      </c>
      <c r="U39" s="103">
        <f t="shared" si="13"/>
        <v>0</v>
      </c>
      <c r="V39" s="23">
        <v>0</v>
      </c>
      <c r="W39" s="103">
        <f t="shared" si="14"/>
        <v>0</v>
      </c>
      <c r="X39" s="7"/>
      <c r="Y39" s="23">
        <v>0</v>
      </c>
      <c r="Z39" s="103">
        <f t="shared" si="15"/>
        <v>0</v>
      </c>
      <c r="AA39" s="23">
        <v>0</v>
      </c>
      <c r="AB39" s="103">
        <f t="shared" si="16"/>
        <v>0</v>
      </c>
      <c r="AC39" s="23">
        <v>0</v>
      </c>
      <c r="AD39" s="103">
        <f t="shared" si="17"/>
        <v>0</v>
      </c>
      <c r="AE39" s="23">
        <v>0</v>
      </c>
      <c r="AF39" s="103">
        <f t="shared" si="18"/>
        <v>0</v>
      </c>
      <c r="AG39" s="23">
        <v>0</v>
      </c>
      <c r="AH39" s="103">
        <f t="shared" si="19"/>
        <v>0</v>
      </c>
      <c r="AJ39" s="33">
        <f t="shared" si="20"/>
        <v>0</v>
      </c>
      <c r="AK39" s="33">
        <f t="shared" si="21"/>
        <v>0</v>
      </c>
    </row>
    <row r="40" spans="1:37" x14ac:dyDescent="0.25">
      <c r="A40" s="52" t="s">
        <v>19</v>
      </c>
      <c r="B40" s="23">
        <v>0</v>
      </c>
      <c r="C40" s="103">
        <f t="shared" si="4"/>
        <v>0</v>
      </c>
      <c r="D40" s="23">
        <v>0</v>
      </c>
      <c r="E40" s="103">
        <f t="shared" si="5"/>
        <v>0</v>
      </c>
      <c r="F40" s="23">
        <v>0</v>
      </c>
      <c r="G40" s="103">
        <f t="shared" si="6"/>
        <v>0</v>
      </c>
      <c r="H40" s="23">
        <v>0</v>
      </c>
      <c r="I40" s="103">
        <f t="shared" si="7"/>
        <v>0</v>
      </c>
      <c r="J40" s="23">
        <v>0</v>
      </c>
      <c r="K40" s="103">
        <f t="shared" si="8"/>
        <v>0</v>
      </c>
      <c r="L40" s="23">
        <v>0</v>
      </c>
      <c r="M40" s="103">
        <f t="shared" si="9"/>
        <v>0</v>
      </c>
      <c r="N40" s="23">
        <v>0</v>
      </c>
      <c r="O40" s="103">
        <f t="shared" si="10"/>
        <v>0</v>
      </c>
      <c r="P40" s="23">
        <v>0</v>
      </c>
      <c r="Q40" s="103">
        <f t="shared" si="11"/>
        <v>0</v>
      </c>
      <c r="R40" s="23">
        <v>0</v>
      </c>
      <c r="S40" s="103">
        <f t="shared" si="12"/>
        <v>0</v>
      </c>
      <c r="T40" s="23">
        <v>0</v>
      </c>
      <c r="U40" s="103">
        <f t="shared" si="13"/>
        <v>0</v>
      </c>
      <c r="V40" s="23">
        <v>0</v>
      </c>
      <c r="W40" s="103">
        <f t="shared" si="14"/>
        <v>0</v>
      </c>
      <c r="X40" s="7"/>
      <c r="Y40" s="23">
        <v>0</v>
      </c>
      <c r="Z40" s="103">
        <f t="shared" si="15"/>
        <v>0</v>
      </c>
      <c r="AA40" s="23">
        <v>0</v>
      </c>
      <c r="AB40" s="103">
        <f t="shared" si="16"/>
        <v>0</v>
      </c>
      <c r="AC40" s="23">
        <v>0</v>
      </c>
      <c r="AD40" s="103">
        <f t="shared" si="17"/>
        <v>0</v>
      </c>
      <c r="AE40" s="23">
        <v>0</v>
      </c>
      <c r="AF40" s="103">
        <f t="shared" si="18"/>
        <v>0</v>
      </c>
      <c r="AG40" s="23">
        <v>0</v>
      </c>
      <c r="AH40" s="103">
        <f t="shared" si="19"/>
        <v>0</v>
      </c>
      <c r="AJ40" s="33">
        <f t="shared" si="20"/>
        <v>0</v>
      </c>
      <c r="AK40" s="33">
        <f t="shared" si="21"/>
        <v>0</v>
      </c>
    </row>
    <row r="41" spans="1:37" x14ac:dyDescent="0.25">
      <c r="A41" s="52" t="s">
        <v>19</v>
      </c>
      <c r="B41" s="23">
        <v>0</v>
      </c>
      <c r="C41" s="103">
        <f t="shared" si="4"/>
        <v>0</v>
      </c>
      <c r="D41" s="23">
        <v>0</v>
      </c>
      <c r="E41" s="103">
        <f t="shared" si="5"/>
        <v>0</v>
      </c>
      <c r="F41" s="23">
        <v>0</v>
      </c>
      <c r="G41" s="103">
        <f t="shared" si="6"/>
        <v>0</v>
      </c>
      <c r="H41" s="23">
        <v>0</v>
      </c>
      <c r="I41" s="103">
        <f t="shared" si="7"/>
        <v>0</v>
      </c>
      <c r="J41" s="23">
        <v>0</v>
      </c>
      <c r="K41" s="103">
        <f t="shared" si="8"/>
        <v>0</v>
      </c>
      <c r="L41" s="23">
        <v>0</v>
      </c>
      <c r="M41" s="103">
        <f t="shared" si="9"/>
        <v>0</v>
      </c>
      <c r="N41" s="23">
        <v>0</v>
      </c>
      <c r="O41" s="103">
        <f t="shared" si="10"/>
        <v>0</v>
      </c>
      <c r="P41" s="23">
        <v>0</v>
      </c>
      <c r="Q41" s="103">
        <f t="shared" si="11"/>
        <v>0</v>
      </c>
      <c r="R41" s="23">
        <v>0</v>
      </c>
      <c r="S41" s="103">
        <f t="shared" si="12"/>
        <v>0</v>
      </c>
      <c r="T41" s="23">
        <v>0</v>
      </c>
      <c r="U41" s="103">
        <f t="shared" si="13"/>
        <v>0</v>
      </c>
      <c r="V41" s="23">
        <v>0</v>
      </c>
      <c r="W41" s="103">
        <f t="shared" si="14"/>
        <v>0</v>
      </c>
      <c r="X41" s="7"/>
      <c r="Y41" s="23">
        <v>0</v>
      </c>
      <c r="Z41" s="103">
        <f t="shared" si="15"/>
        <v>0</v>
      </c>
      <c r="AA41" s="23">
        <v>0</v>
      </c>
      <c r="AB41" s="103">
        <f t="shared" si="16"/>
        <v>0</v>
      </c>
      <c r="AC41" s="23">
        <v>0</v>
      </c>
      <c r="AD41" s="103">
        <f t="shared" si="17"/>
        <v>0</v>
      </c>
      <c r="AE41" s="23">
        <v>0</v>
      </c>
      <c r="AF41" s="103">
        <f t="shared" si="18"/>
        <v>0</v>
      </c>
      <c r="AG41" s="23">
        <v>0</v>
      </c>
      <c r="AH41" s="103">
        <f t="shared" si="19"/>
        <v>0</v>
      </c>
      <c r="AJ41" s="33">
        <f t="shared" si="20"/>
        <v>0</v>
      </c>
      <c r="AK41" s="33">
        <f t="shared" si="21"/>
        <v>0</v>
      </c>
    </row>
    <row r="42" spans="1:37" x14ac:dyDescent="0.25">
      <c r="A42" s="52" t="s">
        <v>19</v>
      </c>
      <c r="B42" s="23">
        <v>0</v>
      </c>
      <c r="C42" s="103">
        <f t="shared" si="4"/>
        <v>0</v>
      </c>
      <c r="D42" s="23">
        <v>0</v>
      </c>
      <c r="E42" s="103">
        <f t="shared" si="5"/>
        <v>0</v>
      </c>
      <c r="F42" s="23">
        <v>0</v>
      </c>
      <c r="G42" s="103">
        <f t="shared" si="6"/>
        <v>0</v>
      </c>
      <c r="H42" s="23">
        <v>0</v>
      </c>
      <c r="I42" s="103">
        <f t="shared" si="7"/>
        <v>0</v>
      </c>
      <c r="J42" s="23">
        <v>0</v>
      </c>
      <c r="K42" s="103">
        <f t="shared" si="8"/>
        <v>0</v>
      </c>
      <c r="L42" s="23">
        <v>0</v>
      </c>
      <c r="M42" s="103">
        <f t="shared" si="9"/>
        <v>0</v>
      </c>
      <c r="N42" s="23">
        <v>0</v>
      </c>
      <c r="O42" s="103">
        <f t="shared" si="10"/>
        <v>0</v>
      </c>
      <c r="P42" s="23">
        <v>0</v>
      </c>
      <c r="Q42" s="103">
        <f t="shared" si="11"/>
        <v>0</v>
      </c>
      <c r="R42" s="23">
        <v>0</v>
      </c>
      <c r="S42" s="103">
        <f t="shared" si="12"/>
        <v>0</v>
      </c>
      <c r="T42" s="23">
        <v>0</v>
      </c>
      <c r="U42" s="103">
        <f t="shared" si="13"/>
        <v>0</v>
      </c>
      <c r="V42" s="23">
        <v>0</v>
      </c>
      <c r="W42" s="103">
        <f t="shared" si="14"/>
        <v>0</v>
      </c>
      <c r="X42" s="7"/>
      <c r="Y42" s="23">
        <v>0</v>
      </c>
      <c r="Z42" s="103">
        <f t="shared" si="15"/>
        <v>0</v>
      </c>
      <c r="AA42" s="23">
        <v>0</v>
      </c>
      <c r="AB42" s="103">
        <f t="shared" si="16"/>
        <v>0</v>
      </c>
      <c r="AC42" s="23">
        <v>0</v>
      </c>
      <c r="AD42" s="103">
        <f t="shared" si="17"/>
        <v>0</v>
      </c>
      <c r="AE42" s="23">
        <v>0</v>
      </c>
      <c r="AF42" s="103">
        <f t="shared" si="18"/>
        <v>0</v>
      </c>
      <c r="AG42" s="23">
        <v>0</v>
      </c>
      <c r="AH42" s="103">
        <f t="shared" si="19"/>
        <v>0</v>
      </c>
      <c r="AJ42" s="33">
        <f t="shared" si="20"/>
        <v>0</v>
      </c>
      <c r="AK42" s="33">
        <f t="shared" si="21"/>
        <v>0</v>
      </c>
    </row>
    <row r="43" spans="1:37" x14ac:dyDescent="0.25">
      <c r="A43" s="52" t="s">
        <v>19</v>
      </c>
      <c r="B43" s="23">
        <v>0</v>
      </c>
      <c r="C43" s="103">
        <f t="shared" si="4"/>
        <v>0</v>
      </c>
      <c r="D43" s="23">
        <v>0</v>
      </c>
      <c r="E43" s="103">
        <f t="shared" si="5"/>
        <v>0</v>
      </c>
      <c r="F43" s="23">
        <v>0</v>
      </c>
      <c r="G43" s="103">
        <f t="shared" si="6"/>
        <v>0</v>
      </c>
      <c r="H43" s="23">
        <v>0</v>
      </c>
      <c r="I43" s="103">
        <f t="shared" si="7"/>
        <v>0</v>
      </c>
      <c r="J43" s="23">
        <v>0</v>
      </c>
      <c r="K43" s="103">
        <f t="shared" si="8"/>
        <v>0</v>
      </c>
      <c r="L43" s="23">
        <v>0</v>
      </c>
      <c r="M43" s="103">
        <f t="shared" si="9"/>
        <v>0</v>
      </c>
      <c r="N43" s="23">
        <v>0</v>
      </c>
      <c r="O43" s="103">
        <f t="shared" si="10"/>
        <v>0</v>
      </c>
      <c r="P43" s="23">
        <v>0</v>
      </c>
      <c r="Q43" s="103">
        <f t="shared" si="11"/>
        <v>0</v>
      </c>
      <c r="R43" s="23">
        <v>0</v>
      </c>
      <c r="S43" s="103">
        <f t="shared" si="12"/>
        <v>0</v>
      </c>
      <c r="T43" s="23">
        <v>0</v>
      </c>
      <c r="U43" s="103">
        <f t="shared" si="13"/>
        <v>0</v>
      </c>
      <c r="V43" s="23">
        <v>0</v>
      </c>
      <c r="W43" s="103">
        <f t="shared" si="14"/>
        <v>0</v>
      </c>
      <c r="X43" s="7"/>
      <c r="Y43" s="23">
        <v>0</v>
      </c>
      <c r="Z43" s="103">
        <f t="shared" si="15"/>
        <v>0</v>
      </c>
      <c r="AA43" s="23">
        <v>0</v>
      </c>
      <c r="AB43" s="103">
        <f t="shared" si="16"/>
        <v>0</v>
      </c>
      <c r="AC43" s="23">
        <v>0</v>
      </c>
      <c r="AD43" s="103">
        <f t="shared" si="17"/>
        <v>0</v>
      </c>
      <c r="AE43" s="23">
        <v>0</v>
      </c>
      <c r="AF43" s="103">
        <f t="shared" si="18"/>
        <v>0</v>
      </c>
      <c r="AG43" s="23">
        <v>0</v>
      </c>
      <c r="AH43" s="103">
        <f t="shared" si="19"/>
        <v>0</v>
      </c>
      <c r="AJ43" s="33">
        <f t="shared" si="20"/>
        <v>0</v>
      </c>
      <c r="AK43" s="33">
        <f t="shared" si="21"/>
        <v>0</v>
      </c>
    </row>
    <row r="44" spans="1:37" x14ac:dyDescent="0.25">
      <c r="A44" s="52" t="s">
        <v>19</v>
      </c>
      <c r="B44" s="23">
        <v>0</v>
      </c>
      <c r="C44" s="103">
        <f t="shared" si="4"/>
        <v>0</v>
      </c>
      <c r="D44" s="23">
        <v>0</v>
      </c>
      <c r="E44" s="103">
        <f t="shared" si="5"/>
        <v>0</v>
      </c>
      <c r="F44" s="23">
        <v>0</v>
      </c>
      <c r="G44" s="103">
        <f t="shared" si="6"/>
        <v>0</v>
      </c>
      <c r="H44" s="23">
        <v>0</v>
      </c>
      <c r="I44" s="103">
        <f t="shared" si="7"/>
        <v>0</v>
      </c>
      <c r="J44" s="23">
        <v>0</v>
      </c>
      <c r="K44" s="103">
        <f t="shared" si="8"/>
        <v>0</v>
      </c>
      <c r="L44" s="23">
        <v>0</v>
      </c>
      <c r="M44" s="103">
        <f t="shared" si="9"/>
        <v>0</v>
      </c>
      <c r="N44" s="23">
        <v>0</v>
      </c>
      <c r="O44" s="103">
        <f t="shared" si="10"/>
        <v>0</v>
      </c>
      <c r="P44" s="23">
        <v>0</v>
      </c>
      <c r="Q44" s="103">
        <f t="shared" si="11"/>
        <v>0</v>
      </c>
      <c r="R44" s="23">
        <v>0</v>
      </c>
      <c r="S44" s="103">
        <f t="shared" si="12"/>
        <v>0</v>
      </c>
      <c r="T44" s="23">
        <v>0</v>
      </c>
      <c r="U44" s="103">
        <f t="shared" si="13"/>
        <v>0</v>
      </c>
      <c r="V44" s="23">
        <v>0</v>
      </c>
      <c r="W44" s="103">
        <f t="shared" si="14"/>
        <v>0</v>
      </c>
      <c r="X44" s="7"/>
      <c r="Y44" s="23">
        <v>0</v>
      </c>
      <c r="Z44" s="103">
        <f t="shared" si="15"/>
        <v>0</v>
      </c>
      <c r="AA44" s="23">
        <v>0</v>
      </c>
      <c r="AB44" s="103">
        <f t="shared" si="16"/>
        <v>0</v>
      </c>
      <c r="AC44" s="23">
        <v>0</v>
      </c>
      <c r="AD44" s="103">
        <f t="shared" si="17"/>
        <v>0</v>
      </c>
      <c r="AE44" s="23">
        <v>0</v>
      </c>
      <c r="AF44" s="103">
        <f t="shared" si="18"/>
        <v>0</v>
      </c>
      <c r="AG44" s="23">
        <v>0</v>
      </c>
      <c r="AH44" s="103">
        <f t="shared" si="19"/>
        <v>0</v>
      </c>
      <c r="AJ44" s="33">
        <f t="shared" si="20"/>
        <v>0</v>
      </c>
      <c r="AK44" s="33">
        <f t="shared" si="21"/>
        <v>0</v>
      </c>
    </row>
    <row r="45" spans="1:37" x14ac:dyDescent="0.25">
      <c r="A45" s="52" t="s">
        <v>19</v>
      </c>
      <c r="B45" s="23">
        <v>0</v>
      </c>
      <c r="C45" s="103">
        <f t="shared" si="4"/>
        <v>0</v>
      </c>
      <c r="D45" s="23">
        <v>0</v>
      </c>
      <c r="E45" s="103">
        <f t="shared" si="5"/>
        <v>0</v>
      </c>
      <c r="F45" s="23">
        <v>0</v>
      </c>
      <c r="G45" s="103">
        <f t="shared" si="6"/>
        <v>0</v>
      </c>
      <c r="H45" s="23">
        <v>0</v>
      </c>
      <c r="I45" s="103">
        <f t="shared" si="7"/>
        <v>0</v>
      </c>
      <c r="J45" s="23">
        <v>0</v>
      </c>
      <c r="K45" s="103">
        <f t="shared" si="8"/>
        <v>0</v>
      </c>
      <c r="L45" s="23">
        <v>0</v>
      </c>
      <c r="M45" s="103">
        <f t="shared" si="9"/>
        <v>0</v>
      </c>
      <c r="N45" s="23">
        <v>0</v>
      </c>
      <c r="O45" s="103">
        <f t="shared" si="10"/>
        <v>0</v>
      </c>
      <c r="P45" s="23">
        <v>0</v>
      </c>
      <c r="Q45" s="103">
        <f t="shared" si="11"/>
        <v>0</v>
      </c>
      <c r="R45" s="23">
        <v>0</v>
      </c>
      <c r="S45" s="103">
        <f t="shared" si="12"/>
        <v>0</v>
      </c>
      <c r="T45" s="23">
        <v>0</v>
      </c>
      <c r="U45" s="103">
        <f t="shared" si="13"/>
        <v>0</v>
      </c>
      <c r="V45" s="23">
        <v>0</v>
      </c>
      <c r="W45" s="103">
        <f t="shared" si="14"/>
        <v>0</v>
      </c>
      <c r="X45" s="7"/>
      <c r="Y45" s="23">
        <v>0</v>
      </c>
      <c r="Z45" s="103">
        <f t="shared" si="15"/>
        <v>0</v>
      </c>
      <c r="AA45" s="23">
        <v>0</v>
      </c>
      <c r="AB45" s="103">
        <f t="shared" si="16"/>
        <v>0</v>
      </c>
      <c r="AC45" s="23">
        <v>0</v>
      </c>
      <c r="AD45" s="103">
        <f t="shared" si="17"/>
        <v>0</v>
      </c>
      <c r="AE45" s="23">
        <v>0</v>
      </c>
      <c r="AF45" s="103">
        <f t="shared" si="18"/>
        <v>0</v>
      </c>
      <c r="AG45" s="23">
        <v>0</v>
      </c>
      <c r="AH45" s="103">
        <f t="shared" si="19"/>
        <v>0</v>
      </c>
      <c r="AJ45" s="33">
        <f t="shared" si="20"/>
        <v>0</v>
      </c>
      <c r="AK45" s="33">
        <f t="shared" si="21"/>
        <v>0</v>
      </c>
    </row>
    <row r="46" spans="1:37" x14ac:dyDescent="0.25">
      <c r="A46" s="52" t="s">
        <v>19</v>
      </c>
      <c r="B46" s="23">
        <v>0</v>
      </c>
      <c r="C46" s="103">
        <f t="shared" si="4"/>
        <v>0</v>
      </c>
      <c r="D46" s="23">
        <v>0</v>
      </c>
      <c r="E46" s="103">
        <f t="shared" si="5"/>
        <v>0</v>
      </c>
      <c r="F46" s="23">
        <v>0</v>
      </c>
      <c r="G46" s="103">
        <f t="shared" si="6"/>
        <v>0</v>
      </c>
      <c r="H46" s="23">
        <v>0</v>
      </c>
      <c r="I46" s="103">
        <f t="shared" si="7"/>
        <v>0</v>
      </c>
      <c r="J46" s="23">
        <v>0</v>
      </c>
      <c r="K46" s="103">
        <f t="shared" si="8"/>
        <v>0</v>
      </c>
      <c r="L46" s="23">
        <v>0</v>
      </c>
      <c r="M46" s="103">
        <f t="shared" si="9"/>
        <v>0</v>
      </c>
      <c r="N46" s="23">
        <v>0</v>
      </c>
      <c r="O46" s="103">
        <f t="shared" si="10"/>
        <v>0</v>
      </c>
      <c r="P46" s="23">
        <v>0</v>
      </c>
      <c r="Q46" s="103">
        <f t="shared" si="11"/>
        <v>0</v>
      </c>
      <c r="R46" s="23">
        <v>0</v>
      </c>
      <c r="S46" s="103">
        <f t="shared" si="12"/>
        <v>0</v>
      </c>
      <c r="T46" s="23">
        <v>0</v>
      </c>
      <c r="U46" s="103">
        <f t="shared" si="13"/>
        <v>0</v>
      </c>
      <c r="V46" s="23">
        <v>0</v>
      </c>
      <c r="W46" s="103">
        <f t="shared" si="14"/>
        <v>0</v>
      </c>
      <c r="X46" s="7"/>
      <c r="Y46" s="23">
        <v>0</v>
      </c>
      <c r="Z46" s="103">
        <f t="shared" si="15"/>
        <v>0</v>
      </c>
      <c r="AA46" s="23">
        <v>0</v>
      </c>
      <c r="AB46" s="103">
        <f t="shared" si="16"/>
        <v>0</v>
      </c>
      <c r="AC46" s="23">
        <v>0</v>
      </c>
      <c r="AD46" s="103">
        <f t="shared" si="17"/>
        <v>0</v>
      </c>
      <c r="AE46" s="23">
        <v>0</v>
      </c>
      <c r="AF46" s="103">
        <f t="shared" si="18"/>
        <v>0</v>
      </c>
      <c r="AG46" s="23">
        <v>0</v>
      </c>
      <c r="AH46" s="103">
        <f t="shared" si="19"/>
        <v>0</v>
      </c>
      <c r="AJ46" s="33">
        <f t="shared" si="20"/>
        <v>0</v>
      </c>
      <c r="AK46" s="33">
        <f t="shared" si="21"/>
        <v>0</v>
      </c>
    </row>
    <row r="47" spans="1:37" x14ac:dyDescent="0.25">
      <c r="A47" s="52" t="s">
        <v>19</v>
      </c>
      <c r="B47" s="23">
        <v>0</v>
      </c>
      <c r="C47" s="103">
        <f t="shared" si="4"/>
        <v>0</v>
      </c>
      <c r="D47" s="23">
        <v>0</v>
      </c>
      <c r="E47" s="103">
        <f t="shared" si="5"/>
        <v>0</v>
      </c>
      <c r="F47" s="23">
        <v>0</v>
      </c>
      <c r="G47" s="103">
        <f t="shared" si="6"/>
        <v>0</v>
      </c>
      <c r="H47" s="23">
        <v>0</v>
      </c>
      <c r="I47" s="103">
        <f t="shared" si="7"/>
        <v>0</v>
      </c>
      <c r="J47" s="23">
        <v>0</v>
      </c>
      <c r="K47" s="103">
        <f t="shared" si="8"/>
        <v>0</v>
      </c>
      <c r="L47" s="23">
        <v>0</v>
      </c>
      <c r="M47" s="103">
        <f t="shared" si="9"/>
        <v>0</v>
      </c>
      <c r="N47" s="23">
        <v>0</v>
      </c>
      <c r="O47" s="103">
        <f t="shared" si="10"/>
        <v>0</v>
      </c>
      <c r="P47" s="23">
        <v>0</v>
      </c>
      <c r="Q47" s="103">
        <f t="shared" si="11"/>
        <v>0</v>
      </c>
      <c r="R47" s="23">
        <v>0</v>
      </c>
      <c r="S47" s="103">
        <f t="shared" si="12"/>
        <v>0</v>
      </c>
      <c r="T47" s="23">
        <v>0</v>
      </c>
      <c r="U47" s="103">
        <f t="shared" si="13"/>
        <v>0</v>
      </c>
      <c r="V47" s="23">
        <v>0</v>
      </c>
      <c r="W47" s="103">
        <f t="shared" si="14"/>
        <v>0</v>
      </c>
      <c r="X47" s="7"/>
      <c r="Y47" s="23">
        <v>0</v>
      </c>
      <c r="Z47" s="103">
        <f t="shared" si="15"/>
        <v>0</v>
      </c>
      <c r="AA47" s="23">
        <v>0</v>
      </c>
      <c r="AB47" s="103">
        <f t="shared" si="16"/>
        <v>0</v>
      </c>
      <c r="AC47" s="23">
        <v>0</v>
      </c>
      <c r="AD47" s="103">
        <f t="shared" si="17"/>
        <v>0</v>
      </c>
      <c r="AE47" s="23">
        <v>0</v>
      </c>
      <c r="AF47" s="103">
        <f t="shared" si="18"/>
        <v>0</v>
      </c>
      <c r="AG47" s="23">
        <v>0</v>
      </c>
      <c r="AH47" s="103">
        <f t="shared" si="19"/>
        <v>0</v>
      </c>
      <c r="AJ47" s="33">
        <f t="shared" si="20"/>
        <v>0</v>
      </c>
      <c r="AK47" s="33">
        <f t="shared" si="21"/>
        <v>0</v>
      </c>
    </row>
    <row r="48" spans="1:37" x14ac:dyDescent="0.25">
      <c r="A48" s="52" t="s">
        <v>19</v>
      </c>
      <c r="B48" s="23">
        <v>0</v>
      </c>
      <c r="C48" s="103">
        <f t="shared" si="4"/>
        <v>0</v>
      </c>
      <c r="D48" s="23">
        <v>0</v>
      </c>
      <c r="E48" s="103">
        <f t="shared" si="5"/>
        <v>0</v>
      </c>
      <c r="F48" s="23">
        <v>0</v>
      </c>
      <c r="G48" s="103">
        <f t="shared" si="6"/>
        <v>0</v>
      </c>
      <c r="H48" s="23">
        <v>0</v>
      </c>
      <c r="I48" s="103">
        <f t="shared" si="7"/>
        <v>0</v>
      </c>
      <c r="J48" s="23">
        <v>0</v>
      </c>
      <c r="K48" s="103">
        <f t="shared" si="8"/>
        <v>0</v>
      </c>
      <c r="L48" s="23">
        <v>0</v>
      </c>
      <c r="M48" s="103">
        <f t="shared" si="9"/>
        <v>0</v>
      </c>
      <c r="N48" s="23">
        <v>0</v>
      </c>
      <c r="O48" s="103">
        <f t="shared" si="10"/>
        <v>0</v>
      </c>
      <c r="P48" s="23">
        <v>0</v>
      </c>
      <c r="Q48" s="103">
        <f t="shared" si="11"/>
        <v>0</v>
      </c>
      <c r="R48" s="23">
        <v>0</v>
      </c>
      <c r="S48" s="103">
        <f t="shared" si="12"/>
        <v>0</v>
      </c>
      <c r="T48" s="23">
        <v>0</v>
      </c>
      <c r="U48" s="103">
        <f t="shared" si="13"/>
        <v>0</v>
      </c>
      <c r="V48" s="23">
        <v>0</v>
      </c>
      <c r="W48" s="103">
        <f t="shared" si="14"/>
        <v>0</v>
      </c>
      <c r="X48" s="7"/>
      <c r="Y48" s="23">
        <v>0</v>
      </c>
      <c r="Z48" s="103">
        <f t="shared" si="15"/>
        <v>0</v>
      </c>
      <c r="AA48" s="23">
        <v>0</v>
      </c>
      <c r="AB48" s="103">
        <f t="shared" si="16"/>
        <v>0</v>
      </c>
      <c r="AC48" s="23">
        <v>0</v>
      </c>
      <c r="AD48" s="103">
        <f t="shared" si="17"/>
        <v>0</v>
      </c>
      <c r="AE48" s="23">
        <v>0</v>
      </c>
      <c r="AF48" s="103">
        <f t="shared" si="18"/>
        <v>0</v>
      </c>
      <c r="AG48" s="23">
        <v>0</v>
      </c>
      <c r="AH48" s="103">
        <f t="shared" si="19"/>
        <v>0</v>
      </c>
      <c r="AJ48" s="33">
        <f t="shared" si="20"/>
        <v>0</v>
      </c>
      <c r="AK48" s="33">
        <f t="shared" si="21"/>
        <v>0</v>
      </c>
    </row>
    <row r="49" spans="1:37" x14ac:dyDescent="0.25">
      <c r="A49" s="52" t="s">
        <v>19</v>
      </c>
      <c r="B49" s="23">
        <v>0</v>
      </c>
      <c r="C49" s="103">
        <f t="shared" si="4"/>
        <v>0</v>
      </c>
      <c r="D49" s="23">
        <v>0</v>
      </c>
      <c r="E49" s="103">
        <f t="shared" si="5"/>
        <v>0</v>
      </c>
      <c r="F49" s="23">
        <v>0</v>
      </c>
      <c r="G49" s="103">
        <f t="shared" si="6"/>
        <v>0</v>
      </c>
      <c r="H49" s="23">
        <v>0</v>
      </c>
      <c r="I49" s="103">
        <f t="shared" si="7"/>
        <v>0</v>
      </c>
      <c r="J49" s="23">
        <v>0</v>
      </c>
      <c r="K49" s="103">
        <f t="shared" si="8"/>
        <v>0</v>
      </c>
      <c r="L49" s="23">
        <v>0</v>
      </c>
      <c r="M49" s="103">
        <f t="shared" si="9"/>
        <v>0</v>
      </c>
      <c r="N49" s="23">
        <v>0</v>
      </c>
      <c r="O49" s="103">
        <f t="shared" si="10"/>
        <v>0</v>
      </c>
      <c r="P49" s="23">
        <v>0</v>
      </c>
      <c r="Q49" s="103">
        <f t="shared" si="11"/>
        <v>0</v>
      </c>
      <c r="R49" s="23">
        <v>0</v>
      </c>
      <c r="S49" s="103">
        <f t="shared" si="12"/>
        <v>0</v>
      </c>
      <c r="T49" s="23">
        <v>0</v>
      </c>
      <c r="U49" s="103">
        <f t="shared" si="13"/>
        <v>0</v>
      </c>
      <c r="V49" s="23">
        <v>0</v>
      </c>
      <c r="W49" s="103">
        <f t="shared" si="14"/>
        <v>0</v>
      </c>
      <c r="X49" s="7"/>
      <c r="Y49" s="23">
        <v>0</v>
      </c>
      <c r="Z49" s="103">
        <f t="shared" si="15"/>
        <v>0</v>
      </c>
      <c r="AA49" s="23">
        <v>0</v>
      </c>
      <c r="AB49" s="103">
        <f t="shared" si="16"/>
        <v>0</v>
      </c>
      <c r="AC49" s="23">
        <v>0</v>
      </c>
      <c r="AD49" s="103">
        <f t="shared" si="17"/>
        <v>0</v>
      </c>
      <c r="AE49" s="23">
        <v>0</v>
      </c>
      <c r="AF49" s="103">
        <f t="shared" si="18"/>
        <v>0</v>
      </c>
      <c r="AG49" s="23">
        <v>0</v>
      </c>
      <c r="AH49" s="103">
        <f t="shared" si="19"/>
        <v>0</v>
      </c>
      <c r="AJ49" s="33">
        <f t="shared" si="20"/>
        <v>0</v>
      </c>
      <c r="AK49" s="33">
        <f t="shared" si="21"/>
        <v>0</v>
      </c>
    </row>
    <row r="50" spans="1:37" x14ac:dyDescent="0.25">
      <c r="A50" s="52" t="s">
        <v>19</v>
      </c>
      <c r="B50" s="23">
        <v>0</v>
      </c>
      <c r="C50" s="103">
        <f t="shared" si="4"/>
        <v>0</v>
      </c>
      <c r="D50" s="23">
        <v>0</v>
      </c>
      <c r="E50" s="103">
        <f t="shared" si="5"/>
        <v>0</v>
      </c>
      <c r="F50" s="23">
        <v>0</v>
      </c>
      <c r="G50" s="103">
        <f t="shared" si="6"/>
        <v>0</v>
      </c>
      <c r="H50" s="23">
        <v>0</v>
      </c>
      <c r="I50" s="103">
        <f t="shared" si="7"/>
        <v>0</v>
      </c>
      <c r="J50" s="23">
        <v>0</v>
      </c>
      <c r="K50" s="103">
        <f t="shared" si="8"/>
        <v>0</v>
      </c>
      <c r="L50" s="23">
        <v>0</v>
      </c>
      <c r="M50" s="103">
        <f t="shared" si="9"/>
        <v>0</v>
      </c>
      <c r="N50" s="23">
        <v>0</v>
      </c>
      <c r="O50" s="103">
        <f t="shared" si="10"/>
        <v>0</v>
      </c>
      <c r="P50" s="23">
        <v>0</v>
      </c>
      <c r="Q50" s="103">
        <f t="shared" si="11"/>
        <v>0</v>
      </c>
      <c r="R50" s="23">
        <v>0</v>
      </c>
      <c r="S50" s="103">
        <f t="shared" si="12"/>
        <v>0</v>
      </c>
      <c r="T50" s="23">
        <v>0</v>
      </c>
      <c r="U50" s="103">
        <f t="shared" si="13"/>
        <v>0</v>
      </c>
      <c r="V50" s="23">
        <v>0</v>
      </c>
      <c r="W50" s="103">
        <f t="shared" si="14"/>
        <v>0</v>
      </c>
      <c r="X50" s="7"/>
      <c r="Y50" s="23">
        <v>0</v>
      </c>
      <c r="Z50" s="103">
        <f t="shared" si="15"/>
        <v>0</v>
      </c>
      <c r="AA50" s="23">
        <v>0</v>
      </c>
      <c r="AB50" s="103">
        <f t="shared" si="16"/>
        <v>0</v>
      </c>
      <c r="AC50" s="23">
        <v>0</v>
      </c>
      <c r="AD50" s="103">
        <f t="shared" si="17"/>
        <v>0</v>
      </c>
      <c r="AE50" s="23">
        <v>0</v>
      </c>
      <c r="AF50" s="103">
        <f t="shared" si="18"/>
        <v>0</v>
      </c>
      <c r="AG50" s="23">
        <v>0</v>
      </c>
      <c r="AH50" s="103">
        <f t="shared" si="19"/>
        <v>0</v>
      </c>
      <c r="AJ50" s="33">
        <f t="shared" si="20"/>
        <v>0</v>
      </c>
      <c r="AK50" s="33">
        <f t="shared" si="21"/>
        <v>0</v>
      </c>
    </row>
    <row r="51" spans="1:37" x14ac:dyDescent="0.25">
      <c r="A51" s="52" t="s">
        <v>19</v>
      </c>
      <c r="B51" s="23">
        <v>0</v>
      </c>
      <c r="C51" s="103">
        <f t="shared" si="4"/>
        <v>0</v>
      </c>
      <c r="D51" s="23">
        <v>0</v>
      </c>
      <c r="E51" s="103">
        <f t="shared" si="5"/>
        <v>0</v>
      </c>
      <c r="F51" s="23">
        <v>0</v>
      </c>
      <c r="G51" s="103">
        <f t="shared" si="6"/>
        <v>0</v>
      </c>
      <c r="H51" s="23">
        <v>0</v>
      </c>
      <c r="I51" s="103">
        <f t="shared" si="7"/>
        <v>0</v>
      </c>
      <c r="J51" s="23">
        <v>0</v>
      </c>
      <c r="K51" s="103">
        <f t="shared" si="8"/>
        <v>0</v>
      </c>
      <c r="L51" s="23">
        <v>0</v>
      </c>
      <c r="M51" s="103">
        <f t="shared" si="9"/>
        <v>0</v>
      </c>
      <c r="N51" s="23">
        <v>0</v>
      </c>
      <c r="O51" s="103">
        <f t="shared" si="10"/>
        <v>0</v>
      </c>
      <c r="P51" s="23">
        <v>0</v>
      </c>
      <c r="Q51" s="103">
        <f t="shared" si="11"/>
        <v>0</v>
      </c>
      <c r="R51" s="23">
        <v>0</v>
      </c>
      <c r="S51" s="103">
        <f t="shared" si="12"/>
        <v>0</v>
      </c>
      <c r="T51" s="23">
        <v>0</v>
      </c>
      <c r="U51" s="103">
        <f t="shared" si="13"/>
        <v>0</v>
      </c>
      <c r="V51" s="23">
        <v>0</v>
      </c>
      <c r="W51" s="103">
        <f t="shared" si="14"/>
        <v>0</v>
      </c>
      <c r="X51" s="7"/>
      <c r="Y51" s="23">
        <v>0</v>
      </c>
      <c r="Z51" s="103">
        <f t="shared" si="15"/>
        <v>0</v>
      </c>
      <c r="AA51" s="23">
        <v>0</v>
      </c>
      <c r="AB51" s="103">
        <f t="shared" si="16"/>
        <v>0</v>
      </c>
      <c r="AC51" s="23">
        <v>0</v>
      </c>
      <c r="AD51" s="103">
        <f t="shared" si="17"/>
        <v>0</v>
      </c>
      <c r="AE51" s="23">
        <v>0</v>
      </c>
      <c r="AF51" s="103">
        <f t="shared" si="18"/>
        <v>0</v>
      </c>
      <c r="AG51" s="23">
        <v>0</v>
      </c>
      <c r="AH51" s="103">
        <f t="shared" si="19"/>
        <v>0</v>
      </c>
      <c r="AJ51" s="33">
        <f t="shared" si="20"/>
        <v>0</v>
      </c>
      <c r="AK51" s="33">
        <f t="shared" si="21"/>
        <v>0</v>
      </c>
    </row>
    <row r="52" spans="1:37" x14ac:dyDescent="0.25">
      <c r="A52" s="52" t="s">
        <v>19</v>
      </c>
      <c r="B52" s="23">
        <v>0</v>
      </c>
      <c r="C52" s="103">
        <f t="shared" si="4"/>
        <v>0</v>
      </c>
      <c r="D52" s="23">
        <v>0</v>
      </c>
      <c r="E52" s="103">
        <f t="shared" si="5"/>
        <v>0</v>
      </c>
      <c r="F52" s="23">
        <v>0</v>
      </c>
      <c r="G52" s="103">
        <f t="shared" si="6"/>
        <v>0</v>
      </c>
      <c r="H52" s="23">
        <v>0</v>
      </c>
      <c r="I52" s="103">
        <f t="shared" si="7"/>
        <v>0</v>
      </c>
      <c r="J52" s="23">
        <v>0</v>
      </c>
      <c r="K52" s="103">
        <f t="shared" si="8"/>
        <v>0</v>
      </c>
      <c r="L52" s="23">
        <v>0</v>
      </c>
      <c r="M52" s="103">
        <f t="shared" si="9"/>
        <v>0</v>
      </c>
      <c r="N52" s="23">
        <v>0</v>
      </c>
      <c r="O52" s="103">
        <f t="shared" si="10"/>
        <v>0</v>
      </c>
      <c r="P52" s="23">
        <v>0</v>
      </c>
      <c r="Q52" s="103">
        <f t="shared" si="11"/>
        <v>0</v>
      </c>
      <c r="R52" s="23">
        <v>0</v>
      </c>
      <c r="S52" s="103">
        <f t="shared" si="12"/>
        <v>0</v>
      </c>
      <c r="T52" s="23">
        <v>0</v>
      </c>
      <c r="U52" s="103">
        <f t="shared" si="13"/>
        <v>0</v>
      </c>
      <c r="V52" s="23">
        <v>0</v>
      </c>
      <c r="W52" s="103">
        <f t="shared" si="14"/>
        <v>0</v>
      </c>
      <c r="X52" s="7"/>
      <c r="Y52" s="23">
        <v>0</v>
      </c>
      <c r="Z52" s="103">
        <f t="shared" si="15"/>
        <v>0</v>
      </c>
      <c r="AA52" s="23">
        <v>0</v>
      </c>
      <c r="AB52" s="103">
        <f t="shared" si="16"/>
        <v>0</v>
      </c>
      <c r="AC52" s="23">
        <v>0</v>
      </c>
      <c r="AD52" s="103">
        <f t="shared" si="17"/>
        <v>0</v>
      </c>
      <c r="AE52" s="23">
        <v>0</v>
      </c>
      <c r="AF52" s="103">
        <f t="shared" si="18"/>
        <v>0</v>
      </c>
      <c r="AG52" s="23">
        <v>0</v>
      </c>
      <c r="AH52" s="103">
        <f t="shared" si="19"/>
        <v>0</v>
      </c>
      <c r="AJ52" s="33">
        <f t="shared" si="20"/>
        <v>0</v>
      </c>
      <c r="AK52" s="33">
        <f t="shared" si="21"/>
        <v>0</v>
      </c>
    </row>
    <row r="53" spans="1:37" x14ac:dyDescent="0.25">
      <c r="A53" s="52" t="s">
        <v>19</v>
      </c>
      <c r="B53" s="23">
        <v>0</v>
      </c>
      <c r="C53" s="103">
        <f t="shared" si="4"/>
        <v>0</v>
      </c>
      <c r="D53" s="23">
        <v>0</v>
      </c>
      <c r="E53" s="103">
        <f t="shared" si="5"/>
        <v>0</v>
      </c>
      <c r="F53" s="23">
        <v>0</v>
      </c>
      <c r="G53" s="103">
        <f t="shared" si="6"/>
        <v>0</v>
      </c>
      <c r="H53" s="23">
        <v>0</v>
      </c>
      <c r="I53" s="103">
        <f t="shared" si="7"/>
        <v>0</v>
      </c>
      <c r="J53" s="23">
        <v>0</v>
      </c>
      <c r="K53" s="103">
        <f t="shared" si="8"/>
        <v>0</v>
      </c>
      <c r="L53" s="23">
        <v>0</v>
      </c>
      <c r="M53" s="103">
        <f t="shared" si="9"/>
        <v>0</v>
      </c>
      <c r="N53" s="23">
        <v>0</v>
      </c>
      <c r="O53" s="103">
        <f t="shared" si="10"/>
        <v>0</v>
      </c>
      <c r="P53" s="23">
        <v>0</v>
      </c>
      <c r="Q53" s="103">
        <f t="shared" si="11"/>
        <v>0</v>
      </c>
      <c r="R53" s="23">
        <v>0</v>
      </c>
      <c r="S53" s="103">
        <f t="shared" si="12"/>
        <v>0</v>
      </c>
      <c r="T53" s="23">
        <v>0</v>
      </c>
      <c r="U53" s="103">
        <f t="shared" si="13"/>
        <v>0</v>
      </c>
      <c r="V53" s="23">
        <v>0</v>
      </c>
      <c r="W53" s="103">
        <f t="shared" si="14"/>
        <v>0</v>
      </c>
      <c r="X53" s="7"/>
      <c r="Y53" s="23">
        <v>0</v>
      </c>
      <c r="Z53" s="103">
        <f t="shared" si="15"/>
        <v>0</v>
      </c>
      <c r="AA53" s="23">
        <v>0</v>
      </c>
      <c r="AB53" s="103">
        <f t="shared" si="16"/>
        <v>0</v>
      </c>
      <c r="AC53" s="23">
        <v>0</v>
      </c>
      <c r="AD53" s="103">
        <f t="shared" si="17"/>
        <v>0</v>
      </c>
      <c r="AE53" s="23">
        <v>0</v>
      </c>
      <c r="AF53" s="103">
        <f t="shared" si="18"/>
        <v>0</v>
      </c>
      <c r="AG53" s="23">
        <v>0</v>
      </c>
      <c r="AH53" s="103">
        <f t="shared" si="19"/>
        <v>0</v>
      </c>
      <c r="AJ53" s="33">
        <f t="shared" si="20"/>
        <v>0</v>
      </c>
      <c r="AK53" s="33">
        <f t="shared" si="21"/>
        <v>0</v>
      </c>
    </row>
    <row r="54" spans="1:37" x14ac:dyDescent="0.25">
      <c r="A54" s="52" t="s">
        <v>19</v>
      </c>
      <c r="B54" s="23">
        <v>0</v>
      </c>
      <c r="C54" s="103">
        <f t="shared" si="4"/>
        <v>0</v>
      </c>
      <c r="D54" s="23">
        <v>0</v>
      </c>
      <c r="E54" s="103">
        <f t="shared" si="5"/>
        <v>0</v>
      </c>
      <c r="F54" s="23">
        <v>0</v>
      </c>
      <c r="G54" s="103">
        <f t="shared" si="6"/>
        <v>0</v>
      </c>
      <c r="H54" s="23">
        <v>0</v>
      </c>
      <c r="I54" s="103">
        <f t="shared" si="7"/>
        <v>0</v>
      </c>
      <c r="J54" s="23">
        <v>0</v>
      </c>
      <c r="K54" s="103">
        <f t="shared" si="8"/>
        <v>0</v>
      </c>
      <c r="L54" s="23">
        <v>0</v>
      </c>
      <c r="M54" s="103">
        <f t="shared" si="9"/>
        <v>0</v>
      </c>
      <c r="N54" s="23">
        <v>0</v>
      </c>
      <c r="O54" s="103">
        <f t="shared" si="10"/>
        <v>0</v>
      </c>
      <c r="P54" s="23">
        <v>0</v>
      </c>
      <c r="Q54" s="103">
        <f t="shared" si="11"/>
        <v>0</v>
      </c>
      <c r="R54" s="23">
        <v>0</v>
      </c>
      <c r="S54" s="103">
        <f t="shared" si="12"/>
        <v>0</v>
      </c>
      <c r="T54" s="23">
        <v>0</v>
      </c>
      <c r="U54" s="103">
        <f t="shared" si="13"/>
        <v>0</v>
      </c>
      <c r="V54" s="23">
        <v>0</v>
      </c>
      <c r="W54" s="103">
        <f t="shared" si="14"/>
        <v>0</v>
      </c>
      <c r="X54" s="7"/>
      <c r="Y54" s="23">
        <v>0</v>
      </c>
      <c r="Z54" s="103">
        <f t="shared" si="15"/>
        <v>0</v>
      </c>
      <c r="AA54" s="23">
        <v>0</v>
      </c>
      <c r="AB54" s="103">
        <f t="shared" si="16"/>
        <v>0</v>
      </c>
      <c r="AC54" s="23">
        <v>0</v>
      </c>
      <c r="AD54" s="103">
        <f t="shared" si="17"/>
        <v>0</v>
      </c>
      <c r="AE54" s="23">
        <v>0</v>
      </c>
      <c r="AF54" s="103">
        <f t="shared" si="18"/>
        <v>0</v>
      </c>
      <c r="AG54" s="23">
        <v>0</v>
      </c>
      <c r="AH54" s="103">
        <f t="shared" si="19"/>
        <v>0</v>
      </c>
      <c r="AJ54" s="33">
        <f t="shared" si="20"/>
        <v>0</v>
      </c>
      <c r="AK54" s="33">
        <f t="shared" si="21"/>
        <v>0</v>
      </c>
    </row>
    <row r="55" spans="1:37" x14ac:dyDescent="0.25">
      <c r="A55" s="52" t="s">
        <v>19</v>
      </c>
      <c r="B55" s="23">
        <v>0</v>
      </c>
      <c r="C55" s="103">
        <f t="shared" si="4"/>
        <v>0</v>
      </c>
      <c r="D55" s="23">
        <v>0</v>
      </c>
      <c r="E55" s="103">
        <f t="shared" si="5"/>
        <v>0</v>
      </c>
      <c r="F55" s="23">
        <v>0</v>
      </c>
      <c r="G55" s="103">
        <f t="shared" si="6"/>
        <v>0</v>
      </c>
      <c r="H55" s="23">
        <v>0</v>
      </c>
      <c r="I55" s="103">
        <f t="shared" si="7"/>
        <v>0</v>
      </c>
      <c r="J55" s="23">
        <v>0</v>
      </c>
      <c r="K55" s="103">
        <f t="shared" si="8"/>
        <v>0</v>
      </c>
      <c r="L55" s="23">
        <v>0</v>
      </c>
      <c r="M55" s="103">
        <f t="shared" si="9"/>
        <v>0</v>
      </c>
      <c r="N55" s="23">
        <v>0</v>
      </c>
      <c r="O55" s="103">
        <f t="shared" si="10"/>
        <v>0</v>
      </c>
      <c r="P55" s="23">
        <v>0</v>
      </c>
      <c r="Q55" s="103">
        <f t="shared" si="11"/>
        <v>0</v>
      </c>
      <c r="R55" s="23">
        <v>0</v>
      </c>
      <c r="S55" s="103">
        <f t="shared" si="12"/>
        <v>0</v>
      </c>
      <c r="T55" s="23">
        <v>0</v>
      </c>
      <c r="U55" s="103">
        <f t="shared" si="13"/>
        <v>0</v>
      </c>
      <c r="V55" s="23">
        <v>0</v>
      </c>
      <c r="W55" s="103">
        <f t="shared" si="14"/>
        <v>0</v>
      </c>
      <c r="X55" s="7"/>
      <c r="Y55" s="23">
        <v>0</v>
      </c>
      <c r="Z55" s="103">
        <f t="shared" si="15"/>
        <v>0</v>
      </c>
      <c r="AA55" s="23">
        <v>0</v>
      </c>
      <c r="AB55" s="103">
        <f t="shared" si="16"/>
        <v>0</v>
      </c>
      <c r="AC55" s="23">
        <v>0</v>
      </c>
      <c r="AD55" s="103">
        <f t="shared" si="17"/>
        <v>0</v>
      </c>
      <c r="AE55" s="23">
        <v>0</v>
      </c>
      <c r="AF55" s="103">
        <f t="shared" si="18"/>
        <v>0</v>
      </c>
      <c r="AG55" s="23">
        <v>0</v>
      </c>
      <c r="AH55" s="103">
        <f t="shared" si="19"/>
        <v>0</v>
      </c>
      <c r="AJ55" s="33">
        <f t="shared" si="20"/>
        <v>0</v>
      </c>
      <c r="AK55" s="33">
        <f t="shared" si="21"/>
        <v>0</v>
      </c>
    </row>
    <row r="56" spans="1:37" x14ac:dyDescent="0.25">
      <c r="A56" s="52" t="s">
        <v>19</v>
      </c>
      <c r="B56" s="23">
        <v>0</v>
      </c>
      <c r="C56" s="103">
        <f t="shared" si="4"/>
        <v>0</v>
      </c>
      <c r="D56" s="23">
        <v>0</v>
      </c>
      <c r="E56" s="103">
        <f t="shared" si="5"/>
        <v>0</v>
      </c>
      <c r="F56" s="23">
        <v>0</v>
      </c>
      <c r="G56" s="103">
        <f t="shared" si="6"/>
        <v>0</v>
      </c>
      <c r="H56" s="23">
        <v>0</v>
      </c>
      <c r="I56" s="103">
        <f t="shared" si="7"/>
        <v>0</v>
      </c>
      <c r="J56" s="23">
        <v>0</v>
      </c>
      <c r="K56" s="103">
        <f t="shared" si="8"/>
        <v>0</v>
      </c>
      <c r="L56" s="23">
        <v>0</v>
      </c>
      <c r="M56" s="103">
        <f t="shared" si="9"/>
        <v>0</v>
      </c>
      <c r="N56" s="23">
        <v>0</v>
      </c>
      <c r="O56" s="103">
        <f t="shared" si="10"/>
        <v>0</v>
      </c>
      <c r="P56" s="23">
        <v>0</v>
      </c>
      <c r="Q56" s="103">
        <f t="shared" si="11"/>
        <v>0</v>
      </c>
      <c r="R56" s="23">
        <v>0</v>
      </c>
      <c r="S56" s="103">
        <f t="shared" si="12"/>
        <v>0</v>
      </c>
      <c r="T56" s="23">
        <v>0</v>
      </c>
      <c r="U56" s="103">
        <f t="shared" si="13"/>
        <v>0</v>
      </c>
      <c r="V56" s="23">
        <v>0</v>
      </c>
      <c r="W56" s="103">
        <f t="shared" si="14"/>
        <v>0</v>
      </c>
      <c r="X56" s="7"/>
      <c r="Y56" s="23">
        <v>0</v>
      </c>
      <c r="Z56" s="103">
        <f t="shared" si="15"/>
        <v>0</v>
      </c>
      <c r="AA56" s="23">
        <v>0</v>
      </c>
      <c r="AB56" s="103">
        <f t="shared" si="16"/>
        <v>0</v>
      </c>
      <c r="AC56" s="23">
        <v>0</v>
      </c>
      <c r="AD56" s="103">
        <f t="shared" si="17"/>
        <v>0</v>
      </c>
      <c r="AE56" s="23">
        <v>0</v>
      </c>
      <c r="AF56" s="103">
        <f t="shared" si="18"/>
        <v>0</v>
      </c>
      <c r="AG56" s="23">
        <v>0</v>
      </c>
      <c r="AH56" s="103">
        <f t="shared" si="19"/>
        <v>0</v>
      </c>
      <c r="AJ56" s="33">
        <f t="shared" si="20"/>
        <v>0</v>
      </c>
      <c r="AK56" s="33">
        <f t="shared" si="21"/>
        <v>0</v>
      </c>
    </row>
    <row r="57" spans="1:37" x14ac:dyDescent="0.25">
      <c r="A57" s="52" t="s">
        <v>19</v>
      </c>
      <c r="B57" s="23">
        <v>0</v>
      </c>
      <c r="C57" s="103">
        <f t="shared" si="4"/>
        <v>0</v>
      </c>
      <c r="D57" s="23">
        <v>0</v>
      </c>
      <c r="E57" s="103">
        <f t="shared" si="5"/>
        <v>0</v>
      </c>
      <c r="F57" s="23">
        <v>0</v>
      </c>
      <c r="G57" s="103">
        <f t="shared" si="6"/>
        <v>0</v>
      </c>
      <c r="H57" s="23">
        <v>0</v>
      </c>
      <c r="I57" s="103">
        <f t="shared" si="7"/>
        <v>0</v>
      </c>
      <c r="J57" s="23">
        <v>0</v>
      </c>
      <c r="K57" s="103">
        <f t="shared" si="8"/>
        <v>0</v>
      </c>
      <c r="L57" s="23">
        <v>0</v>
      </c>
      <c r="M57" s="103">
        <f t="shared" si="9"/>
        <v>0</v>
      </c>
      <c r="N57" s="23">
        <v>0</v>
      </c>
      <c r="O57" s="103">
        <f t="shared" si="10"/>
        <v>0</v>
      </c>
      <c r="P57" s="23">
        <v>0</v>
      </c>
      <c r="Q57" s="103">
        <f t="shared" si="11"/>
        <v>0</v>
      </c>
      <c r="R57" s="23">
        <v>0</v>
      </c>
      <c r="S57" s="103">
        <f t="shared" si="12"/>
        <v>0</v>
      </c>
      <c r="T57" s="23">
        <v>0</v>
      </c>
      <c r="U57" s="103">
        <f t="shared" si="13"/>
        <v>0</v>
      </c>
      <c r="V57" s="23">
        <v>0</v>
      </c>
      <c r="W57" s="103">
        <f t="shared" si="14"/>
        <v>0</v>
      </c>
      <c r="X57" s="7"/>
      <c r="Y57" s="23">
        <v>0</v>
      </c>
      <c r="Z57" s="103">
        <f t="shared" si="15"/>
        <v>0</v>
      </c>
      <c r="AA57" s="23">
        <v>0</v>
      </c>
      <c r="AB57" s="103">
        <f t="shared" si="16"/>
        <v>0</v>
      </c>
      <c r="AC57" s="23">
        <v>0</v>
      </c>
      <c r="AD57" s="103">
        <f t="shared" si="17"/>
        <v>0</v>
      </c>
      <c r="AE57" s="23">
        <v>0</v>
      </c>
      <c r="AF57" s="103">
        <f t="shared" si="18"/>
        <v>0</v>
      </c>
      <c r="AG57" s="23">
        <v>0</v>
      </c>
      <c r="AH57" s="103">
        <f t="shared" si="19"/>
        <v>0</v>
      </c>
      <c r="AJ57" s="33">
        <f t="shared" si="20"/>
        <v>0</v>
      </c>
      <c r="AK57" s="33">
        <f t="shared" si="21"/>
        <v>0</v>
      </c>
    </row>
    <row r="58" spans="1:37" x14ac:dyDescent="0.25">
      <c r="A58" s="52" t="s">
        <v>19</v>
      </c>
      <c r="B58" s="23">
        <v>0</v>
      </c>
      <c r="C58" s="103">
        <f t="shared" si="4"/>
        <v>0</v>
      </c>
      <c r="D58" s="23">
        <v>0</v>
      </c>
      <c r="E58" s="103">
        <f t="shared" si="5"/>
        <v>0</v>
      </c>
      <c r="F58" s="23">
        <v>0</v>
      </c>
      <c r="G58" s="103">
        <f t="shared" si="6"/>
        <v>0</v>
      </c>
      <c r="H58" s="23">
        <v>0</v>
      </c>
      <c r="I58" s="103">
        <f t="shared" si="7"/>
        <v>0</v>
      </c>
      <c r="J58" s="23">
        <v>0</v>
      </c>
      <c r="K58" s="103">
        <f t="shared" si="8"/>
        <v>0</v>
      </c>
      <c r="L58" s="23">
        <v>0</v>
      </c>
      <c r="M58" s="103">
        <f t="shared" si="9"/>
        <v>0</v>
      </c>
      <c r="N58" s="23">
        <v>0</v>
      </c>
      <c r="O58" s="103">
        <f t="shared" si="10"/>
        <v>0</v>
      </c>
      <c r="P58" s="23">
        <v>0</v>
      </c>
      <c r="Q58" s="103">
        <f t="shared" si="11"/>
        <v>0</v>
      </c>
      <c r="R58" s="23">
        <v>0</v>
      </c>
      <c r="S58" s="103">
        <f t="shared" si="12"/>
        <v>0</v>
      </c>
      <c r="T58" s="23">
        <v>0</v>
      </c>
      <c r="U58" s="103">
        <f t="shared" si="13"/>
        <v>0</v>
      </c>
      <c r="V58" s="23">
        <v>0</v>
      </c>
      <c r="W58" s="103">
        <f t="shared" si="14"/>
        <v>0</v>
      </c>
      <c r="X58" s="7"/>
      <c r="Y58" s="23">
        <v>0</v>
      </c>
      <c r="Z58" s="103">
        <f t="shared" si="15"/>
        <v>0</v>
      </c>
      <c r="AA58" s="23">
        <v>0</v>
      </c>
      <c r="AB58" s="103">
        <f t="shared" si="16"/>
        <v>0</v>
      </c>
      <c r="AC58" s="23">
        <v>0</v>
      </c>
      <c r="AD58" s="103">
        <f t="shared" si="17"/>
        <v>0</v>
      </c>
      <c r="AE58" s="23">
        <v>0</v>
      </c>
      <c r="AF58" s="103">
        <f t="shared" si="18"/>
        <v>0</v>
      </c>
      <c r="AG58" s="23">
        <v>0</v>
      </c>
      <c r="AH58" s="103">
        <f t="shared" si="19"/>
        <v>0</v>
      </c>
      <c r="AJ58" s="33">
        <f t="shared" si="20"/>
        <v>0</v>
      </c>
      <c r="AK58" s="33">
        <f t="shared" si="21"/>
        <v>0</v>
      </c>
    </row>
    <row r="59" spans="1:37" x14ac:dyDescent="0.25">
      <c r="A59" s="52" t="s">
        <v>19</v>
      </c>
      <c r="B59" s="23">
        <v>0</v>
      </c>
      <c r="C59" s="103">
        <f t="shared" si="4"/>
        <v>0</v>
      </c>
      <c r="D59" s="23">
        <v>0</v>
      </c>
      <c r="E59" s="103">
        <f t="shared" si="5"/>
        <v>0</v>
      </c>
      <c r="F59" s="23">
        <v>0</v>
      </c>
      <c r="G59" s="103">
        <f t="shared" si="6"/>
        <v>0</v>
      </c>
      <c r="H59" s="23">
        <v>0</v>
      </c>
      <c r="I59" s="103">
        <f t="shared" si="7"/>
        <v>0</v>
      </c>
      <c r="J59" s="23">
        <v>0</v>
      </c>
      <c r="K59" s="103">
        <f t="shared" si="8"/>
        <v>0</v>
      </c>
      <c r="L59" s="23">
        <v>0</v>
      </c>
      <c r="M59" s="103">
        <f t="shared" si="9"/>
        <v>0</v>
      </c>
      <c r="N59" s="23">
        <v>0</v>
      </c>
      <c r="O59" s="103">
        <f t="shared" si="10"/>
        <v>0</v>
      </c>
      <c r="P59" s="23">
        <v>0</v>
      </c>
      <c r="Q59" s="103">
        <f t="shared" si="11"/>
        <v>0</v>
      </c>
      <c r="R59" s="23">
        <v>0</v>
      </c>
      <c r="S59" s="103">
        <f t="shared" si="12"/>
        <v>0</v>
      </c>
      <c r="T59" s="23">
        <v>0</v>
      </c>
      <c r="U59" s="103">
        <f t="shared" si="13"/>
        <v>0</v>
      </c>
      <c r="V59" s="23">
        <v>0</v>
      </c>
      <c r="W59" s="103">
        <f t="shared" si="14"/>
        <v>0</v>
      </c>
      <c r="X59" s="7"/>
      <c r="Y59" s="23">
        <v>0</v>
      </c>
      <c r="Z59" s="103">
        <f t="shared" si="15"/>
        <v>0</v>
      </c>
      <c r="AA59" s="23">
        <v>0</v>
      </c>
      <c r="AB59" s="103">
        <f t="shared" si="16"/>
        <v>0</v>
      </c>
      <c r="AC59" s="23">
        <v>0</v>
      </c>
      <c r="AD59" s="103">
        <f t="shared" si="17"/>
        <v>0</v>
      </c>
      <c r="AE59" s="23">
        <v>0</v>
      </c>
      <c r="AF59" s="103">
        <f t="shared" si="18"/>
        <v>0</v>
      </c>
      <c r="AG59" s="23">
        <v>0</v>
      </c>
      <c r="AH59" s="103">
        <f t="shared" si="19"/>
        <v>0</v>
      </c>
      <c r="AJ59" s="33">
        <f t="shared" si="20"/>
        <v>0</v>
      </c>
      <c r="AK59" s="33">
        <f t="shared" si="21"/>
        <v>0</v>
      </c>
    </row>
    <row r="60" spans="1:37" x14ac:dyDescent="0.25">
      <c r="A60" s="52" t="s">
        <v>19</v>
      </c>
      <c r="B60" s="23">
        <v>0</v>
      </c>
      <c r="C60" s="103">
        <f t="shared" si="4"/>
        <v>0</v>
      </c>
      <c r="D60" s="23">
        <v>0</v>
      </c>
      <c r="E60" s="103">
        <f t="shared" si="5"/>
        <v>0</v>
      </c>
      <c r="F60" s="23">
        <v>0</v>
      </c>
      <c r="G60" s="103">
        <f t="shared" si="6"/>
        <v>0</v>
      </c>
      <c r="H60" s="23">
        <v>0</v>
      </c>
      <c r="I60" s="103">
        <f t="shared" si="7"/>
        <v>0</v>
      </c>
      <c r="J60" s="23">
        <v>0</v>
      </c>
      <c r="K60" s="103">
        <f t="shared" si="8"/>
        <v>0</v>
      </c>
      <c r="L60" s="23">
        <v>0</v>
      </c>
      <c r="M60" s="103">
        <f t="shared" si="9"/>
        <v>0</v>
      </c>
      <c r="N60" s="23">
        <v>0</v>
      </c>
      <c r="O60" s="103">
        <f t="shared" si="10"/>
        <v>0</v>
      </c>
      <c r="P60" s="23">
        <v>0</v>
      </c>
      <c r="Q60" s="103">
        <f t="shared" si="11"/>
        <v>0</v>
      </c>
      <c r="R60" s="23">
        <v>0</v>
      </c>
      <c r="S60" s="103">
        <f t="shared" si="12"/>
        <v>0</v>
      </c>
      <c r="T60" s="23">
        <v>0</v>
      </c>
      <c r="U60" s="103">
        <f t="shared" si="13"/>
        <v>0</v>
      </c>
      <c r="V60" s="23">
        <v>0</v>
      </c>
      <c r="W60" s="103">
        <f t="shared" si="14"/>
        <v>0</v>
      </c>
      <c r="X60" s="7"/>
      <c r="Y60" s="23">
        <v>0</v>
      </c>
      <c r="Z60" s="103">
        <f t="shared" si="15"/>
        <v>0</v>
      </c>
      <c r="AA60" s="23">
        <v>0</v>
      </c>
      <c r="AB60" s="103">
        <f t="shared" si="16"/>
        <v>0</v>
      </c>
      <c r="AC60" s="23">
        <v>0</v>
      </c>
      <c r="AD60" s="103">
        <f t="shared" si="17"/>
        <v>0</v>
      </c>
      <c r="AE60" s="23">
        <v>0</v>
      </c>
      <c r="AF60" s="103">
        <f t="shared" si="18"/>
        <v>0</v>
      </c>
      <c r="AG60" s="23">
        <v>0</v>
      </c>
      <c r="AH60" s="103">
        <f t="shared" si="19"/>
        <v>0</v>
      </c>
      <c r="AJ60" s="33">
        <f t="shared" si="20"/>
        <v>0</v>
      </c>
      <c r="AK60" s="33">
        <f t="shared" si="21"/>
        <v>0</v>
      </c>
    </row>
    <row r="61" spans="1:37" x14ac:dyDescent="0.25">
      <c r="A61" s="52" t="s">
        <v>19</v>
      </c>
      <c r="B61" s="23">
        <v>0</v>
      </c>
      <c r="C61" s="103">
        <f t="shared" si="4"/>
        <v>0</v>
      </c>
      <c r="D61" s="23">
        <v>0</v>
      </c>
      <c r="E61" s="103">
        <f t="shared" si="5"/>
        <v>0</v>
      </c>
      <c r="F61" s="23">
        <v>0</v>
      </c>
      <c r="G61" s="103">
        <f t="shared" si="6"/>
        <v>0</v>
      </c>
      <c r="H61" s="23">
        <v>0</v>
      </c>
      <c r="I61" s="103">
        <f t="shared" si="7"/>
        <v>0</v>
      </c>
      <c r="J61" s="23">
        <v>0</v>
      </c>
      <c r="K61" s="103">
        <f t="shared" si="8"/>
        <v>0</v>
      </c>
      <c r="L61" s="23">
        <v>0</v>
      </c>
      <c r="M61" s="103">
        <f t="shared" si="9"/>
        <v>0</v>
      </c>
      <c r="N61" s="23">
        <v>0</v>
      </c>
      <c r="O61" s="103">
        <f t="shared" si="10"/>
        <v>0</v>
      </c>
      <c r="P61" s="23">
        <v>0</v>
      </c>
      <c r="Q61" s="103">
        <f t="shared" si="11"/>
        <v>0</v>
      </c>
      <c r="R61" s="23">
        <v>0</v>
      </c>
      <c r="S61" s="103">
        <f t="shared" si="12"/>
        <v>0</v>
      </c>
      <c r="T61" s="23">
        <v>0</v>
      </c>
      <c r="U61" s="103">
        <f t="shared" si="13"/>
        <v>0</v>
      </c>
      <c r="V61" s="23">
        <v>0</v>
      </c>
      <c r="W61" s="103">
        <f t="shared" si="14"/>
        <v>0</v>
      </c>
      <c r="X61" s="7"/>
      <c r="Y61" s="23">
        <v>0</v>
      </c>
      <c r="Z61" s="103">
        <f t="shared" si="15"/>
        <v>0</v>
      </c>
      <c r="AA61" s="23">
        <v>0</v>
      </c>
      <c r="AB61" s="103">
        <f t="shared" si="16"/>
        <v>0</v>
      </c>
      <c r="AC61" s="23">
        <v>0</v>
      </c>
      <c r="AD61" s="103">
        <f t="shared" si="17"/>
        <v>0</v>
      </c>
      <c r="AE61" s="23">
        <v>0</v>
      </c>
      <c r="AF61" s="103">
        <f t="shared" si="18"/>
        <v>0</v>
      </c>
      <c r="AG61" s="23">
        <v>0</v>
      </c>
      <c r="AH61" s="103">
        <f t="shared" si="19"/>
        <v>0</v>
      </c>
      <c r="AJ61" s="33">
        <f t="shared" si="20"/>
        <v>0</v>
      </c>
      <c r="AK61" s="33">
        <f t="shared" si="21"/>
        <v>0</v>
      </c>
    </row>
    <row r="62" spans="1:37" x14ac:dyDescent="0.25">
      <c r="A62" s="52" t="s">
        <v>19</v>
      </c>
      <c r="B62" s="23">
        <v>0</v>
      </c>
      <c r="C62" s="103">
        <f t="shared" si="4"/>
        <v>0</v>
      </c>
      <c r="D62" s="23">
        <v>0</v>
      </c>
      <c r="E62" s="103">
        <f t="shared" si="5"/>
        <v>0</v>
      </c>
      <c r="F62" s="23">
        <v>0</v>
      </c>
      <c r="G62" s="103">
        <f t="shared" si="6"/>
        <v>0</v>
      </c>
      <c r="H62" s="23">
        <v>0</v>
      </c>
      <c r="I62" s="103">
        <f t="shared" si="7"/>
        <v>0</v>
      </c>
      <c r="J62" s="23">
        <v>0</v>
      </c>
      <c r="K62" s="103">
        <f t="shared" si="8"/>
        <v>0</v>
      </c>
      <c r="L62" s="23">
        <v>0</v>
      </c>
      <c r="M62" s="103">
        <f t="shared" si="9"/>
        <v>0</v>
      </c>
      <c r="N62" s="23">
        <v>0</v>
      </c>
      <c r="O62" s="103">
        <f t="shared" si="10"/>
        <v>0</v>
      </c>
      <c r="P62" s="23">
        <v>0</v>
      </c>
      <c r="Q62" s="103">
        <f t="shared" si="11"/>
        <v>0</v>
      </c>
      <c r="R62" s="23">
        <v>0</v>
      </c>
      <c r="S62" s="103">
        <f t="shared" si="12"/>
        <v>0</v>
      </c>
      <c r="T62" s="23">
        <v>0</v>
      </c>
      <c r="U62" s="103">
        <f t="shared" si="13"/>
        <v>0</v>
      </c>
      <c r="V62" s="23">
        <v>0</v>
      </c>
      <c r="W62" s="103">
        <f t="shared" si="14"/>
        <v>0</v>
      </c>
      <c r="X62" s="7"/>
      <c r="Y62" s="23">
        <v>0</v>
      </c>
      <c r="Z62" s="103">
        <f t="shared" si="15"/>
        <v>0</v>
      </c>
      <c r="AA62" s="23">
        <v>0</v>
      </c>
      <c r="AB62" s="103">
        <f t="shared" si="16"/>
        <v>0</v>
      </c>
      <c r="AC62" s="23">
        <v>0</v>
      </c>
      <c r="AD62" s="103">
        <f t="shared" si="17"/>
        <v>0</v>
      </c>
      <c r="AE62" s="23">
        <v>0</v>
      </c>
      <c r="AF62" s="103">
        <f t="shared" si="18"/>
        <v>0</v>
      </c>
      <c r="AG62" s="23">
        <v>0</v>
      </c>
      <c r="AH62" s="103">
        <f t="shared" si="19"/>
        <v>0</v>
      </c>
      <c r="AJ62" s="33">
        <f t="shared" si="20"/>
        <v>0</v>
      </c>
      <c r="AK62" s="33">
        <f t="shared" si="21"/>
        <v>0</v>
      </c>
    </row>
    <row r="63" spans="1:37" x14ac:dyDescent="0.25">
      <c r="A63" s="52" t="s">
        <v>19</v>
      </c>
      <c r="B63" s="23">
        <v>0</v>
      </c>
      <c r="C63" s="103">
        <f t="shared" si="4"/>
        <v>0</v>
      </c>
      <c r="D63" s="23">
        <v>0</v>
      </c>
      <c r="E63" s="103">
        <f t="shared" si="5"/>
        <v>0</v>
      </c>
      <c r="F63" s="23">
        <v>0</v>
      </c>
      <c r="G63" s="103">
        <f t="shared" si="6"/>
        <v>0</v>
      </c>
      <c r="H63" s="23">
        <v>0</v>
      </c>
      <c r="I63" s="103">
        <f t="shared" si="7"/>
        <v>0</v>
      </c>
      <c r="J63" s="23">
        <v>0</v>
      </c>
      <c r="K63" s="103">
        <f t="shared" si="8"/>
        <v>0</v>
      </c>
      <c r="L63" s="23">
        <v>0</v>
      </c>
      <c r="M63" s="103">
        <f t="shared" si="9"/>
        <v>0</v>
      </c>
      <c r="N63" s="23">
        <v>0</v>
      </c>
      <c r="O63" s="103">
        <f t="shared" si="10"/>
        <v>0</v>
      </c>
      <c r="P63" s="23">
        <v>0</v>
      </c>
      <c r="Q63" s="103">
        <f t="shared" si="11"/>
        <v>0</v>
      </c>
      <c r="R63" s="23">
        <v>0</v>
      </c>
      <c r="S63" s="103">
        <f t="shared" si="12"/>
        <v>0</v>
      </c>
      <c r="T63" s="23">
        <v>0</v>
      </c>
      <c r="U63" s="103">
        <f t="shared" si="13"/>
        <v>0</v>
      </c>
      <c r="V63" s="23">
        <v>0</v>
      </c>
      <c r="W63" s="103">
        <f t="shared" si="14"/>
        <v>0</v>
      </c>
      <c r="X63" s="7"/>
      <c r="Y63" s="23">
        <v>0</v>
      </c>
      <c r="Z63" s="103">
        <f t="shared" si="15"/>
        <v>0</v>
      </c>
      <c r="AA63" s="23">
        <v>0</v>
      </c>
      <c r="AB63" s="103">
        <f t="shared" si="16"/>
        <v>0</v>
      </c>
      <c r="AC63" s="23">
        <v>0</v>
      </c>
      <c r="AD63" s="103">
        <f t="shared" si="17"/>
        <v>0</v>
      </c>
      <c r="AE63" s="23">
        <v>0</v>
      </c>
      <c r="AF63" s="103">
        <f t="shared" si="18"/>
        <v>0</v>
      </c>
      <c r="AG63" s="23">
        <v>0</v>
      </c>
      <c r="AH63" s="103">
        <f t="shared" si="19"/>
        <v>0</v>
      </c>
      <c r="AJ63" s="33">
        <f t="shared" si="20"/>
        <v>0</v>
      </c>
      <c r="AK63" s="33">
        <f t="shared" si="21"/>
        <v>0</v>
      </c>
    </row>
    <row r="64" spans="1:37" x14ac:dyDescent="0.25">
      <c r="A64" s="52" t="s">
        <v>19</v>
      </c>
      <c r="B64" s="23">
        <v>0</v>
      </c>
      <c r="C64" s="103">
        <f t="shared" si="4"/>
        <v>0</v>
      </c>
      <c r="D64" s="23">
        <v>0</v>
      </c>
      <c r="E64" s="103">
        <f t="shared" si="5"/>
        <v>0</v>
      </c>
      <c r="F64" s="23">
        <v>0</v>
      </c>
      <c r="G64" s="103">
        <f t="shared" si="6"/>
        <v>0</v>
      </c>
      <c r="H64" s="23">
        <v>0</v>
      </c>
      <c r="I64" s="103">
        <f t="shared" si="7"/>
        <v>0</v>
      </c>
      <c r="J64" s="23">
        <v>0</v>
      </c>
      <c r="K64" s="103">
        <f t="shared" si="8"/>
        <v>0</v>
      </c>
      <c r="L64" s="23">
        <v>0</v>
      </c>
      <c r="M64" s="103">
        <f t="shared" si="9"/>
        <v>0</v>
      </c>
      <c r="N64" s="23">
        <v>0</v>
      </c>
      <c r="O64" s="103">
        <f t="shared" si="10"/>
        <v>0</v>
      </c>
      <c r="P64" s="23">
        <v>0</v>
      </c>
      <c r="Q64" s="103">
        <f t="shared" si="11"/>
        <v>0</v>
      </c>
      <c r="R64" s="23">
        <v>0</v>
      </c>
      <c r="S64" s="103">
        <f t="shared" si="12"/>
        <v>0</v>
      </c>
      <c r="T64" s="23">
        <v>0</v>
      </c>
      <c r="U64" s="103">
        <f t="shared" si="13"/>
        <v>0</v>
      </c>
      <c r="V64" s="23">
        <v>0</v>
      </c>
      <c r="W64" s="103">
        <f t="shared" si="14"/>
        <v>0</v>
      </c>
      <c r="X64" s="7"/>
      <c r="Y64" s="23">
        <v>0</v>
      </c>
      <c r="Z64" s="103">
        <f t="shared" si="15"/>
        <v>0</v>
      </c>
      <c r="AA64" s="23">
        <v>0</v>
      </c>
      <c r="AB64" s="103">
        <f t="shared" si="16"/>
        <v>0</v>
      </c>
      <c r="AC64" s="23">
        <v>0</v>
      </c>
      <c r="AD64" s="103">
        <f t="shared" si="17"/>
        <v>0</v>
      </c>
      <c r="AE64" s="23">
        <v>0</v>
      </c>
      <c r="AF64" s="103">
        <f t="shared" si="18"/>
        <v>0</v>
      </c>
      <c r="AG64" s="23">
        <v>0</v>
      </c>
      <c r="AH64" s="103">
        <f t="shared" si="19"/>
        <v>0</v>
      </c>
      <c r="AJ64" s="33">
        <f t="shared" si="20"/>
        <v>0</v>
      </c>
      <c r="AK64" s="33">
        <f t="shared" si="21"/>
        <v>0</v>
      </c>
    </row>
    <row r="65" spans="1:37" x14ac:dyDescent="0.25">
      <c r="A65" s="52" t="s">
        <v>19</v>
      </c>
      <c r="B65" s="23">
        <v>0</v>
      </c>
      <c r="C65" s="103">
        <f t="shared" si="4"/>
        <v>0</v>
      </c>
      <c r="D65" s="23">
        <v>0</v>
      </c>
      <c r="E65" s="103">
        <f t="shared" si="5"/>
        <v>0</v>
      </c>
      <c r="F65" s="23">
        <v>0</v>
      </c>
      <c r="G65" s="103">
        <f t="shared" si="6"/>
        <v>0</v>
      </c>
      <c r="H65" s="23">
        <v>0</v>
      </c>
      <c r="I65" s="103">
        <f t="shared" si="7"/>
        <v>0</v>
      </c>
      <c r="J65" s="23">
        <v>0</v>
      </c>
      <c r="K65" s="103">
        <f t="shared" si="8"/>
        <v>0</v>
      </c>
      <c r="L65" s="23">
        <v>0</v>
      </c>
      <c r="M65" s="103">
        <f t="shared" si="9"/>
        <v>0</v>
      </c>
      <c r="N65" s="23">
        <v>0</v>
      </c>
      <c r="O65" s="103">
        <f t="shared" si="10"/>
        <v>0</v>
      </c>
      <c r="P65" s="23">
        <v>0</v>
      </c>
      <c r="Q65" s="103">
        <f t="shared" si="11"/>
        <v>0</v>
      </c>
      <c r="R65" s="23">
        <v>0</v>
      </c>
      <c r="S65" s="103">
        <f t="shared" si="12"/>
        <v>0</v>
      </c>
      <c r="T65" s="23">
        <v>0</v>
      </c>
      <c r="U65" s="103">
        <f t="shared" si="13"/>
        <v>0</v>
      </c>
      <c r="V65" s="23">
        <v>0</v>
      </c>
      <c r="W65" s="103">
        <f t="shared" si="14"/>
        <v>0</v>
      </c>
      <c r="X65" s="7"/>
      <c r="Y65" s="23">
        <v>0</v>
      </c>
      <c r="Z65" s="103">
        <f t="shared" si="15"/>
        <v>0</v>
      </c>
      <c r="AA65" s="23">
        <v>0</v>
      </c>
      <c r="AB65" s="103">
        <f t="shared" si="16"/>
        <v>0</v>
      </c>
      <c r="AC65" s="23">
        <v>0</v>
      </c>
      <c r="AD65" s="103">
        <f t="shared" si="17"/>
        <v>0</v>
      </c>
      <c r="AE65" s="23">
        <v>0</v>
      </c>
      <c r="AF65" s="103">
        <f t="shared" si="18"/>
        <v>0</v>
      </c>
      <c r="AG65" s="23">
        <v>0</v>
      </c>
      <c r="AH65" s="103">
        <f t="shared" si="19"/>
        <v>0</v>
      </c>
      <c r="AJ65" s="33">
        <f t="shared" si="20"/>
        <v>0</v>
      </c>
      <c r="AK65" s="33">
        <f t="shared" si="21"/>
        <v>0</v>
      </c>
    </row>
    <row r="66" spans="1:37" x14ac:dyDescent="0.25">
      <c r="A66" s="52" t="s">
        <v>19</v>
      </c>
      <c r="B66" s="23">
        <v>0</v>
      </c>
      <c r="C66" s="103">
        <f t="shared" si="4"/>
        <v>0</v>
      </c>
      <c r="D66" s="23">
        <v>0</v>
      </c>
      <c r="E66" s="103">
        <f t="shared" si="5"/>
        <v>0</v>
      </c>
      <c r="F66" s="23">
        <v>0</v>
      </c>
      <c r="G66" s="103">
        <f t="shared" si="6"/>
        <v>0</v>
      </c>
      <c r="H66" s="23">
        <v>0</v>
      </c>
      <c r="I66" s="103">
        <f t="shared" si="7"/>
        <v>0</v>
      </c>
      <c r="J66" s="23">
        <v>0</v>
      </c>
      <c r="K66" s="103">
        <f t="shared" si="8"/>
        <v>0</v>
      </c>
      <c r="L66" s="23">
        <v>0</v>
      </c>
      <c r="M66" s="103">
        <f t="shared" si="9"/>
        <v>0</v>
      </c>
      <c r="N66" s="23">
        <v>0</v>
      </c>
      <c r="O66" s="103">
        <f t="shared" si="10"/>
        <v>0</v>
      </c>
      <c r="P66" s="23">
        <v>0</v>
      </c>
      <c r="Q66" s="103">
        <f t="shared" si="11"/>
        <v>0</v>
      </c>
      <c r="R66" s="23">
        <v>0</v>
      </c>
      <c r="S66" s="103">
        <f t="shared" si="12"/>
        <v>0</v>
      </c>
      <c r="T66" s="23">
        <v>0</v>
      </c>
      <c r="U66" s="103">
        <f t="shared" si="13"/>
        <v>0</v>
      </c>
      <c r="V66" s="23">
        <v>0</v>
      </c>
      <c r="W66" s="103">
        <f t="shared" si="14"/>
        <v>0</v>
      </c>
      <c r="X66" s="7"/>
      <c r="Y66" s="23">
        <v>0</v>
      </c>
      <c r="Z66" s="103">
        <f t="shared" si="15"/>
        <v>0</v>
      </c>
      <c r="AA66" s="23">
        <v>0</v>
      </c>
      <c r="AB66" s="103">
        <f t="shared" si="16"/>
        <v>0</v>
      </c>
      <c r="AC66" s="23">
        <v>0</v>
      </c>
      <c r="AD66" s="103">
        <f t="shared" si="17"/>
        <v>0</v>
      </c>
      <c r="AE66" s="23">
        <v>0</v>
      </c>
      <c r="AF66" s="103">
        <f t="shared" si="18"/>
        <v>0</v>
      </c>
      <c r="AG66" s="23">
        <v>0</v>
      </c>
      <c r="AH66" s="103">
        <f t="shared" si="19"/>
        <v>0</v>
      </c>
      <c r="AJ66" s="33">
        <f t="shared" si="20"/>
        <v>0</v>
      </c>
      <c r="AK66" s="33">
        <f t="shared" si="21"/>
        <v>0</v>
      </c>
    </row>
    <row r="67" spans="1:37" x14ac:dyDescent="0.25">
      <c r="A67" s="52" t="s">
        <v>19</v>
      </c>
      <c r="B67" s="23">
        <v>0</v>
      </c>
      <c r="C67" s="103">
        <f t="shared" si="4"/>
        <v>0</v>
      </c>
      <c r="D67" s="23">
        <v>0</v>
      </c>
      <c r="E67" s="103">
        <f t="shared" si="5"/>
        <v>0</v>
      </c>
      <c r="F67" s="23">
        <v>0</v>
      </c>
      <c r="G67" s="103">
        <f t="shared" si="6"/>
        <v>0</v>
      </c>
      <c r="H67" s="23">
        <v>0</v>
      </c>
      <c r="I67" s="103">
        <f t="shared" si="7"/>
        <v>0</v>
      </c>
      <c r="J67" s="23">
        <v>0</v>
      </c>
      <c r="K67" s="103">
        <f t="shared" si="8"/>
        <v>0</v>
      </c>
      <c r="L67" s="23">
        <v>0</v>
      </c>
      <c r="M67" s="103">
        <f t="shared" si="9"/>
        <v>0</v>
      </c>
      <c r="N67" s="23">
        <v>0</v>
      </c>
      <c r="O67" s="103">
        <f t="shared" si="10"/>
        <v>0</v>
      </c>
      <c r="P67" s="23">
        <v>0</v>
      </c>
      <c r="Q67" s="103">
        <f t="shared" si="11"/>
        <v>0</v>
      </c>
      <c r="R67" s="23">
        <v>0</v>
      </c>
      <c r="S67" s="103">
        <f t="shared" si="12"/>
        <v>0</v>
      </c>
      <c r="T67" s="23">
        <v>0</v>
      </c>
      <c r="U67" s="103">
        <f t="shared" si="13"/>
        <v>0</v>
      </c>
      <c r="V67" s="23">
        <v>0</v>
      </c>
      <c r="W67" s="103">
        <f t="shared" si="14"/>
        <v>0</v>
      </c>
      <c r="X67" s="7"/>
      <c r="Y67" s="23">
        <v>0</v>
      </c>
      <c r="Z67" s="103">
        <f t="shared" si="15"/>
        <v>0</v>
      </c>
      <c r="AA67" s="23">
        <v>0</v>
      </c>
      <c r="AB67" s="103">
        <f t="shared" si="16"/>
        <v>0</v>
      </c>
      <c r="AC67" s="23">
        <v>0</v>
      </c>
      <c r="AD67" s="103">
        <f t="shared" si="17"/>
        <v>0</v>
      </c>
      <c r="AE67" s="23">
        <v>0</v>
      </c>
      <c r="AF67" s="103">
        <f t="shared" si="18"/>
        <v>0</v>
      </c>
      <c r="AG67" s="23">
        <v>0</v>
      </c>
      <c r="AH67" s="103">
        <f t="shared" si="19"/>
        <v>0</v>
      </c>
      <c r="AJ67" s="33">
        <f t="shared" si="20"/>
        <v>0</v>
      </c>
      <c r="AK67" s="33">
        <f t="shared" si="21"/>
        <v>0</v>
      </c>
    </row>
    <row r="68" spans="1:37" x14ac:dyDescent="0.25">
      <c r="A68" s="52" t="s">
        <v>19</v>
      </c>
      <c r="B68" s="23">
        <v>0</v>
      </c>
      <c r="C68" s="103">
        <f t="shared" si="4"/>
        <v>0</v>
      </c>
      <c r="D68" s="23">
        <v>0</v>
      </c>
      <c r="E68" s="103">
        <f t="shared" si="5"/>
        <v>0</v>
      </c>
      <c r="F68" s="23">
        <v>0</v>
      </c>
      <c r="G68" s="103">
        <f t="shared" si="6"/>
        <v>0</v>
      </c>
      <c r="H68" s="23">
        <v>0</v>
      </c>
      <c r="I68" s="103">
        <f t="shared" si="7"/>
        <v>0</v>
      </c>
      <c r="J68" s="23">
        <v>0</v>
      </c>
      <c r="K68" s="103">
        <f t="shared" si="8"/>
        <v>0</v>
      </c>
      <c r="L68" s="23">
        <v>0</v>
      </c>
      <c r="M68" s="103">
        <f t="shared" si="9"/>
        <v>0</v>
      </c>
      <c r="N68" s="23">
        <v>0</v>
      </c>
      <c r="O68" s="103">
        <f t="shared" si="10"/>
        <v>0</v>
      </c>
      <c r="P68" s="23">
        <v>0</v>
      </c>
      <c r="Q68" s="103">
        <f t="shared" si="11"/>
        <v>0</v>
      </c>
      <c r="R68" s="23">
        <v>0</v>
      </c>
      <c r="S68" s="103">
        <f t="shared" si="12"/>
        <v>0</v>
      </c>
      <c r="T68" s="23">
        <v>0</v>
      </c>
      <c r="U68" s="103">
        <f t="shared" si="13"/>
        <v>0</v>
      </c>
      <c r="V68" s="23">
        <v>0</v>
      </c>
      <c r="W68" s="103">
        <f t="shared" si="14"/>
        <v>0</v>
      </c>
      <c r="X68" s="7"/>
      <c r="Y68" s="23">
        <v>0</v>
      </c>
      <c r="Z68" s="103">
        <f t="shared" si="15"/>
        <v>0</v>
      </c>
      <c r="AA68" s="23">
        <v>0</v>
      </c>
      <c r="AB68" s="103">
        <f t="shared" si="16"/>
        <v>0</v>
      </c>
      <c r="AC68" s="23">
        <v>0</v>
      </c>
      <c r="AD68" s="103">
        <f t="shared" si="17"/>
        <v>0</v>
      </c>
      <c r="AE68" s="23">
        <v>0</v>
      </c>
      <c r="AF68" s="103">
        <f t="shared" si="18"/>
        <v>0</v>
      </c>
      <c r="AG68" s="23">
        <v>0</v>
      </c>
      <c r="AH68" s="103">
        <f t="shared" si="19"/>
        <v>0</v>
      </c>
      <c r="AJ68" s="33">
        <f t="shared" si="20"/>
        <v>0</v>
      </c>
      <c r="AK68" s="33">
        <f t="shared" si="21"/>
        <v>0</v>
      </c>
    </row>
    <row r="69" spans="1:37" x14ac:dyDescent="0.25">
      <c r="A69" s="52" t="s">
        <v>19</v>
      </c>
      <c r="B69" s="23">
        <v>0</v>
      </c>
      <c r="C69" s="103">
        <f t="shared" si="4"/>
        <v>0</v>
      </c>
      <c r="D69" s="23">
        <v>0</v>
      </c>
      <c r="E69" s="103">
        <f t="shared" si="5"/>
        <v>0</v>
      </c>
      <c r="F69" s="23">
        <v>0</v>
      </c>
      <c r="G69" s="103">
        <f t="shared" si="6"/>
        <v>0</v>
      </c>
      <c r="H69" s="23">
        <v>0</v>
      </c>
      <c r="I69" s="103">
        <f t="shared" si="7"/>
        <v>0</v>
      </c>
      <c r="J69" s="23">
        <v>0</v>
      </c>
      <c r="K69" s="103">
        <f t="shared" si="8"/>
        <v>0</v>
      </c>
      <c r="L69" s="23">
        <v>0</v>
      </c>
      <c r="M69" s="103">
        <f t="shared" si="9"/>
        <v>0</v>
      </c>
      <c r="N69" s="23">
        <v>0</v>
      </c>
      <c r="O69" s="103">
        <f t="shared" si="10"/>
        <v>0</v>
      </c>
      <c r="P69" s="23">
        <v>0</v>
      </c>
      <c r="Q69" s="103">
        <f t="shared" si="11"/>
        <v>0</v>
      </c>
      <c r="R69" s="23">
        <v>0</v>
      </c>
      <c r="S69" s="103">
        <f t="shared" si="12"/>
        <v>0</v>
      </c>
      <c r="T69" s="23">
        <v>0</v>
      </c>
      <c r="U69" s="103">
        <f t="shared" si="13"/>
        <v>0</v>
      </c>
      <c r="V69" s="23">
        <v>0</v>
      </c>
      <c r="W69" s="103">
        <f t="shared" si="14"/>
        <v>0</v>
      </c>
      <c r="X69" s="7"/>
      <c r="Y69" s="23">
        <v>0</v>
      </c>
      <c r="Z69" s="103">
        <f t="shared" si="15"/>
        <v>0</v>
      </c>
      <c r="AA69" s="23">
        <v>0</v>
      </c>
      <c r="AB69" s="103">
        <f t="shared" si="16"/>
        <v>0</v>
      </c>
      <c r="AC69" s="23">
        <v>0</v>
      </c>
      <c r="AD69" s="103">
        <f t="shared" si="17"/>
        <v>0</v>
      </c>
      <c r="AE69" s="23">
        <v>0</v>
      </c>
      <c r="AF69" s="103">
        <f t="shared" si="18"/>
        <v>0</v>
      </c>
      <c r="AG69" s="23">
        <v>0</v>
      </c>
      <c r="AH69" s="103">
        <f t="shared" si="19"/>
        <v>0</v>
      </c>
      <c r="AJ69" s="33">
        <f t="shared" si="20"/>
        <v>0</v>
      </c>
      <c r="AK69" s="33">
        <f t="shared" si="21"/>
        <v>0</v>
      </c>
    </row>
    <row r="70" spans="1:37" x14ac:dyDescent="0.25">
      <c r="A70" s="52" t="s">
        <v>19</v>
      </c>
      <c r="B70" s="23">
        <v>0</v>
      </c>
      <c r="C70" s="103">
        <f t="shared" si="4"/>
        <v>0</v>
      </c>
      <c r="D70" s="23">
        <v>0</v>
      </c>
      <c r="E70" s="103">
        <f t="shared" si="5"/>
        <v>0</v>
      </c>
      <c r="F70" s="23">
        <v>0</v>
      </c>
      <c r="G70" s="103">
        <f t="shared" si="6"/>
        <v>0</v>
      </c>
      <c r="H70" s="23">
        <v>0</v>
      </c>
      <c r="I70" s="103">
        <f t="shared" si="7"/>
        <v>0</v>
      </c>
      <c r="J70" s="23">
        <v>0</v>
      </c>
      <c r="K70" s="103">
        <f t="shared" si="8"/>
        <v>0</v>
      </c>
      <c r="L70" s="23">
        <v>0</v>
      </c>
      <c r="M70" s="103">
        <f t="shared" si="9"/>
        <v>0</v>
      </c>
      <c r="N70" s="23">
        <v>0</v>
      </c>
      <c r="O70" s="103">
        <f t="shared" si="10"/>
        <v>0</v>
      </c>
      <c r="P70" s="23">
        <v>0</v>
      </c>
      <c r="Q70" s="103">
        <f t="shared" si="11"/>
        <v>0</v>
      </c>
      <c r="R70" s="23">
        <v>0</v>
      </c>
      <c r="S70" s="103">
        <f t="shared" si="12"/>
        <v>0</v>
      </c>
      <c r="T70" s="23">
        <v>0</v>
      </c>
      <c r="U70" s="103">
        <f t="shared" si="13"/>
        <v>0</v>
      </c>
      <c r="V70" s="23">
        <v>0</v>
      </c>
      <c r="W70" s="103">
        <f t="shared" si="14"/>
        <v>0</v>
      </c>
      <c r="X70" s="7"/>
      <c r="Y70" s="23">
        <v>0</v>
      </c>
      <c r="Z70" s="103">
        <f t="shared" si="15"/>
        <v>0</v>
      </c>
      <c r="AA70" s="23">
        <v>0</v>
      </c>
      <c r="AB70" s="103">
        <f t="shared" si="16"/>
        <v>0</v>
      </c>
      <c r="AC70" s="23">
        <v>0</v>
      </c>
      <c r="AD70" s="103">
        <f t="shared" si="17"/>
        <v>0</v>
      </c>
      <c r="AE70" s="23">
        <v>0</v>
      </c>
      <c r="AF70" s="103">
        <f t="shared" si="18"/>
        <v>0</v>
      </c>
      <c r="AG70" s="23">
        <v>0</v>
      </c>
      <c r="AH70" s="103">
        <f t="shared" si="19"/>
        <v>0</v>
      </c>
      <c r="AJ70" s="33">
        <f t="shared" si="20"/>
        <v>0</v>
      </c>
      <c r="AK70" s="33">
        <f t="shared" si="21"/>
        <v>0</v>
      </c>
    </row>
    <row r="71" spans="1:37" x14ac:dyDescent="0.25">
      <c r="A71" s="52" t="s">
        <v>19</v>
      </c>
      <c r="B71" s="23">
        <v>0</v>
      </c>
      <c r="C71" s="103">
        <f t="shared" si="4"/>
        <v>0</v>
      </c>
      <c r="D71" s="23">
        <v>0</v>
      </c>
      <c r="E71" s="103">
        <f t="shared" si="5"/>
        <v>0</v>
      </c>
      <c r="F71" s="23">
        <v>0</v>
      </c>
      <c r="G71" s="103">
        <f t="shared" si="6"/>
        <v>0</v>
      </c>
      <c r="H71" s="23">
        <v>0</v>
      </c>
      <c r="I71" s="103">
        <f t="shared" si="7"/>
        <v>0</v>
      </c>
      <c r="J71" s="23">
        <v>0</v>
      </c>
      <c r="K71" s="103">
        <f t="shared" si="8"/>
        <v>0</v>
      </c>
      <c r="L71" s="23">
        <v>0</v>
      </c>
      <c r="M71" s="103">
        <f t="shared" si="9"/>
        <v>0</v>
      </c>
      <c r="N71" s="23">
        <v>0</v>
      </c>
      <c r="O71" s="103">
        <f t="shared" si="10"/>
        <v>0</v>
      </c>
      <c r="P71" s="23">
        <v>0</v>
      </c>
      <c r="Q71" s="103">
        <f t="shared" si="11"/>
        <v>0</v>
      </c>
      <c r="R71" s="23">
        <v>0</v>
      </c>
      <c r="S71" s="103">
        <f t="shared" si="12"/>
        <v>0</v>
      </c>
      <c r="T71" s="23">
        <v>0</v>
      </c>
      <c r="U71" s="103">
        <f t="shared" si="13"/>
        <v>0</v>
      </c>
      <c r="V71" s="23">
        <v>0</v>
      </c>
      <c r="W71" s="103">
        <f t="shared" si="14"/>
        <v>0</v>
      </c>
      <c r="X71" s="7"/>
      <c r="Y71" s="23">
        <v>0</v>
      </c>
      <c r="Z71" s="103">
        <f t="shared" si="15"/>
        <v>0</v>
      </c>
      <c r="AA71" s="23">
        <v>0</v>
      </c>
      <c r="AB71" s="103">
        <f t="shared" si="16"/>
        <v>0</v>
      </c>
      <c r="AC71" s="23">
        <v>0</v>
      </c>
      <c r="AD71" s="103">
        <f t="shared" si="17"/>
        <v>0</v>
      </c>
      <c r="AE71" s="23">
        <v>0</v>
      </c>
      <c r="AF71" s="103">
        <f t="shared" si="18"/>
        <v>0</v>
      </c>
      <c r="AG71" s="23">
        <v>0</v>
      </c>
      <c r="AH71" s="103">
        <f t="shared" si="19"/>
        <v>0</v>
      </c>
      <c r="AJ71" s="33">
        <f t="shared" si="20"/>
        <v>0</v>
      </c>
      <c r="AK71" s="33">
        <f t="shared" si="21"/>
        <v>0</v>
      </c>
    </row>
    <row r="72" spans="1:37" x14ac:dyDescent="0.25">
      <c r="A72" s="52" t="s">
        <v>19</v>
      </c>
      <c r="B72" s="23">
        <v>0</v>
      </c>
      <c r="C72" s="103">
        <f t="shared" si="4"/>
        <v>0</v>
      </c>
      <c r="D72" s="23">
        <v>0</v>
      </c>
      <c r="E72" s="103">
        <f t="shared" si="5"/>
        <v>0</v>
      </c>
      <c r="F72" s="23">
        <v>0</v>
      </c>
      <c r="G72" s="103">
        <f t="shared" si="6"/>
        <v>0</v>
      </c>
      <c r="H72" s="23">
        <v>0</v>
      </c>
      <c r="I72" s="103">
        <f t="shared" si="7"/>
        <v>0</v>
      </c>
      <c r="J72" s="23">
        <v>0</v>
      </c>
      <c r="K72" s="103">
        <f t="shared" si="8"/>
        <v>0</v>
      </c>
      <c r="L72" s="23">
        <v>0</v>
      </c>
      <c r="M72" s="103">
        <f t="shared" si="9"/>
        <v>0</v>
      </c>
      <c r="N72" s="23">
        <v>0</v>
      </c>
      <c r="O72" s="103">
        <f t="shared" si="10"/>
        <v>0</v>
      </c>
      <c r="P72" s="23">
        <v>0</v>
      </c>
      <c r="Q72" s="103">
        <f t="shared" si="11"/>
        <v>0</v>
      </c>
      <c r="R72" s="23">
        <v>0</v>
      </c>
      <c r="S72" s="103">
        <f t="shared" si="12"/>
        <v>0</v>
      </c>
      <c r="T72" s="23">
        <v>0</v>
      </c>
      <c r="U72" s="103">
        <f t="shared" si="13"/>
        <v>0</v>
      </c>
      <c r="V72" s="23">
        <v>0</v>
      </c>
      <c r="W72" s="103">
        <f t="shared" si="14"/>
        <v>0</v>
      </c>
      <c r="X72" s="7"/>
      <c r="Y72" s="23">
        <v>0</v>
      </c>
      <c r="Z72" s="103">
        <f t="shared" si="15"/>
        <v>0</v>
      </c>
      <c r="AA72" s="23">
        <v>0</v>
      </c>
      <c r="AB72" s="103">
        <f t="shared" si="16"/>
        <v>0</v>
      </c>
      <c r="AC72" s="23">
        <v>0</v>
      </c>
      <c r="AD72" s="103">
        <f t="shared" si="17"/>
        <v>0</v>
      </c>
      <c r="AE72" s="23">
        <v>0</v>
      </c>
      <c r="AF72" s="103">
        <f t="shared" si="18"/>
        <v>0</v>
      </c>
      <c r="AG72" s="23">
        <v>0</v>
      </c>
      <c r="AH72" s="103">
        <f t="shared" si="19"/>
        <v>0</v>
      </c>
      <c r="AJ72" s="33">
        <f t="shared" si="20"/>
        <v>0</v>
      </c>
      <c r="AK72" s="33">
        <f t="shared" si="21"/>
        <v>0</v>
      </c>
    </row>
    <row r="73" spans="1:37" x14ac:dyDescent="0.25">
      <c r="A73" s="52" t="s">
        <v>19</v>
      </c>
      <c r="B73" s="23">
        <v>0</v>
      </c>
      <c r="C73" s="103">
        <f t="shared" si="4"/>
        <v>0</v>
      </c>
      <c r="D73" s="23">
        <v>0</v>
      </c>
      <c r="E73" s="103">
        <f t="shared" si="5"/>
        <v>0</v>
      </c>
      <c r="F73" s="23">
        <v>0</v>
      </c>
      <c r="G73" s="103">
        <f t="shared" si="6"/>
        <v>0</v>
      </c>
      <c r="H73" s="23">
        <v>0</v>
      </c>
      <c r="I73" s="103">
        <f t="shared" si="7"/>
        <v>0</v>
      </c>
      <c r="J73" s="23">
        <v>0</v>
      </c>
      <c r="K73" s="103">
        <f t="shared" si="8"/>
        <v>0</v>
      </c>
      <c r="L73" s="23">
        <v>0</v>
      </c>
      <c r="M73" s="103">
        <f t="shared" si="9"/>
        <v>0</v>
      </c>
      <c r="N73" s="23">
        <v>0</v>
      </c>
      <c r="O73" s="103">
        <f t="shared" si="10"/>
        <v>0</v>
      </c>
      <c r="P73" s="23">
        <v>0</v>
      </c>
      <c r="Q73" s="103">
        <f t="shared" si="11"/>
        <v>0</v>
      </c>
      <c r="R73" s="23">
        <v>0</v>
      </c>
      <c r="S73" s="103">
        <f t="shared" si="12"/>
        <v>0</v>
      </c>
      <c r="T73" s="23">
        <v>0</v>
      </c>
      <c r="U73" s="103">
        <f t="shared" si="13"/>
        <v>0</v>
      </c>
      <c r="V73" s="23">
        <v>0</v>
      </c>
      <c r="W73" s="103">
        <f t="shared" si="14"/>
        <v>0</v>
      </c>
      <c r="X73" s="7"/>
      <c r="Y73" s="23">
        <v>0</v>
      </c>
      <c r="Z73" s="103">
        <f t="shared" si="15"/>
        <v>0</v>
      </c>
      <c r="AA73" s="23">
        <v>0</v>
      </c>
      <c r="AB73" s="103">
        <f t="shared" si="16"/>
        <v>0</v>
      </c>
      <c r="AC73" s="23">
        <v>0</v>
      </c>
      <c r="AD73" s="103">
        <f t="shared" si="17"/>
        <v>0</v>
      </c>
      <c r="AE73" s="23">
        <v>0</v>
      </c>
      <c r="AF73" s="103">
        <f t="shared" si="18"/>
        <v>0</v>
      </c>
      <c r="AG73" s="23">
        <v>0</v>
      </c>
      <c r="AH73" s="103">
        <f t="shared" si="19"/>
        <v>0</v>
      </c>
      <c r="AJ73" s="33">
        <f t="shared" si="20"/>
        <v>0</v>
      </c>
      <c r="AK73" s="33">
        <f t="shared" si="21"/>
        <v>0</v>
      </c>
    </row>
    <row r="74" spans="1:37" x14ac:dyDescent="0.25">
      <c r="A74" s="52" t="s">
        <v>19</v>
      </c>
      <c r="B74" s="23">
        <v>0</v>
      </c>
      <c r="C74" s="103">
        <f t="shared" si="4"/>
        <v>0</v>
      </c>
      <c r="D74" s="23">
        <v>0</v>
      </c>
      <c r="E74" s="103">
        <f t="shared" si="5"/>
        <v>0</v>
      </c>
      <c r="F74" s="23">
        <v>0</v>
      </c>
      <c r="G74" s="103">
        <f t="shared" si="6"/>
        <v>0</v>
      </c>
      <c r="H74" s="23">
        <v>0</v>
      </c>
      <c r="I74" s="103">
        <f t="shared" si="7"/>
        <v>0</v>
      </c>
      <c r="J74" s="23">
        <v>0</v>
      </c>
      <c r="K74" s="103">
        <f t="shared" si="8"/>
        <v>0</v>
      </c>
      <c r="L74" s="23">
        <v>0</v>
      </c>
      <c r="M74" s="103">
        <f t="shared" si="9"/>
        <v>0</v>
      </c>
      <c r="N74" s="23">
        <v>0</v>
      </c>
      <c r="O74" s="103">
        <f t="shared" si="10"/>
        <v>0</v>
      </c>
      <c r="P74" s="23">
        <v>0</v>
      </c>
      <c r="Q74" s="103">
        <f t="shared" si="11"/>
        <v>0</v>
      </c>
      <c r="R74" s="23">
        <v>0</v>
      </c>
      <c r="S74" s="103">
        <f t="shared" si="12"/>
        <v>0</v>
      </c>
      <c r="T74" s="23">
        <v>0</v>
      </c>
      <c r="U74" s="103">
        <f t="shared" si="13"/>
        <v>0</v>
      </c>
      <c r="V74" s="23">
        <v>0</v>
      </c>
      <c r="W74" s="103">
        <f t="shared" si="14"/>
        <v>0</v>
      </c>
      <c r="X74" s="7"/>
      <c r="Y74" s="23">
        <v>0</v>
      </c>
      <c r="Z74" s="103">
        <f t="shared" si="15"/>
        <v>0</v>
      </c>
      <c r="AA74" s="23">
        <v>0</v>
      </c>
      <c r="AB74" s="103">
        <f t="shared" si="16"/>
        <v>0</v>
      </c>
      <c r="AC74" s="23">
        <v>0</v>
      </c>
      <c r="AD74" s="103">
        <f t="shared" si="17"/>
        <v>0</v>
      </c>
      <c r="AE74" s="23">
        <v>0</v>
      </c>
      <c r="AF74" s="103">
        <f t="shared" si="18"/>
        <v>0</v>
      </c>
      <c r="AG74" s="23">
        <v>0</v>
      </c>
      <c r="AH74" s="103">
        <f t="shared" si="19"/>
        <v>0</v>
      </c>
      <c r="AJ74" s="33">
        <f t="shared" si="20"/>
        <v>0</v>
      </c>
      <c r="AK74" s="33">
        <f t="shared" si="21"/>
        <v>0</v>
      </c>
    </row>
    <row r="75" spans="1:37" x14ac:dyDescent="0.25">
      <c r="A75" s="52" t="s">
        <v>19</v>
      </c>
      <c r="B75" s="23">
        <v>0</v>
      </c>
      <c r="C75" s="103">
        <f t="shared" ref="C75:C109" si="22">IFERROR(IF(ROUND((B75)/(($B$7*8)),2)&gt;=1,1,ROUND(B75/($B$7*8),1)),0)</f>
        <v>0</v>
      </c>
      <c r="D75" s="23">
        <v>0</v>
      </c>
      <c r="E75" s="103">
        <f t="shared" ref="E75:E109" si="23">IFERROR(IF(ROUND((D75)/(($D$7*8)),2)&gt;=1,1,ROUND(D75/($D$7*8),1)),0)</f>
        <v>0</v>
      </c>
      <c r="F75" s="23">
        <v>0</v>
      </c>
      <c r="G75" s="103">
        <f t="shared" ref="G75:G109" si="24">IFERROR(IF(ROUND((F75)/(($F$7*8)),2)&gt;=1,1,ROUND(F75/($F$7*8),1)),0)</f>
        <v>0</v>
      </c>
      <c r="H75" s="23">
        <v>0</v>
      </c>
      <c r="I75" s="103">
        <f t="shared" ref="I75:I109" si="25">IFERROR(IF(ROUND((H75)/(($H$7*8)),2)&gt;=1,1,ROUND(H75/($H$7*8),1)),0)</f>
        <v>0</v>
      </c>
      <c r="J75" s="23">
        <v>0</v>
      </c>
      <c r="K75" s="103">
        <f t="shared" ref="K75:K109" si="26">IFERROR(IF(ROUND((J75)/(($J$7*8)),2)&gt;=1,1,ROUND(J75/($J$7*8),1)),0)</f>
        <v>0</v>
      </c>
      <c r="L75" s="23">
        <v>0</v>
      </c>
      <c r="M75" s="103">
        <f t="shared" ref="M75:M109" si="27">IFERROR(IF(ROUND((L75)/(($L$7*8)),2)&gt;=1,1,ROUND(L75/($L$7*8),1)),0)</f>
        <v>0</v>
      </c>
      <c r="N75" s="23">
        <v>0</v>
      </c>
      <c r="O75" s="103">
        <f t="shared" ref="O75:O109" si="28">IFERROR(IF(ROUND((N75)/(($N$7*8)),2)&gt;=1,1,ROUND(N75/($N$7*8),1)),0)</f>
        <v>0</v>
      </c>
      <c r="P75" s="23">
        <v>0</v>
      </c>
      <c r="Q75" s="103">
        <f t="shared" ref="Q75:Q109" si="29">IFERROR(IF(ROUND((P75)/(($P$7*8)),2)&gt;=1,1,ROUND(P75/($P$7*8),1)),0)</f>
        <v>0</v>
      </c>
      <c r="R75" s="23">
        <v>0</v>
      </c>
      <c r="S75" s="103">
        <f t="shared" ref="S75:S109" si="30">IFERROR(IF(ROUND((R75)/(($R$7*8)),2)&gt;=1,1,ROUND(R75/($R$7*8),1)),0)</f>
        <v>0</v>
      </c>
      <c r="T75" s="23">
        <v>0</v>
      </c>
      <c r="U75" s="103">
        <f t="shared" ref="U75:U109" si="31">IFERROR(IF(ROUND((T75)/(($T$7*8)),2)&gt;=1,1,ROUND(T75/($T$7*8),1)),0)</f>
        <v>0</v>
      </c>
      <c r="V75" s="23">
        <v>0</v>
      </c>
      <c r="W75" s="103">
        <f t="shared" ref="W75:W109" si="32">IFERROR(IF(ROUND((V75)/(($V$7*8)),2)&gt;=1,1,ROUND(V75/($V$7*8),1)),0)</f>
        <v>0</v>
      </c>
      <c r="X75" s="7"/>
      <c r="Y75" s="23">
        <v>0</v>
      </c>
      <c r="Z75" s="103">
        <f t="shared" ref="Z75:Z109" si="33">IFERROR(IF(ROUND((Y75)/(($Y$7*8)),2)&gt;=1,1,ROUND(Y75/($Y$7*8),1)),0)</f>
        <v>0</v>
      </c>
      <c r="AA75" s="23">
        <v>0</v>
      </c>
      <c r="AB75" s="103">
        <f t="shared" ref="AB75:AB109" si="34">IFERROR(IF(ROUND((AA75)/(($AA$7*8)),2)&gt;=1,1,ROUND(AA75/($AA$7*8),1)),0)</f>
        <v>0</v>
      </c>
      <c r="AC75" s="23">
        <v>0</v>
      </c>
      <c r="AD75" s="103">
        <f t="shared" ref="AD75:AD109" si="35">IFERROR(IF(ROUND((AC75)/(($AC$7*8)),2)&gt;=1,1,ROUND(AC75/($AC$7*8),1)),0)</f>
        <v>0</v>
      </c>
      <c r="AE75" s="23">
        <v>0</v>
      </c>
      <c r="AF75" s="103">
        <f t="shared" ref="AF75:AF109" si="36">IFERROR(IF(ROUND((AE75)/(($AE$7*8)),2)&gt;=1,1,ROUND(AE75/($AE$7*8),1)),0)</f>
        <v>0</v>
      </c>
      <c r="AG75" s="23">
        <v>0</v>
      </c>
      <c r="AH75" s="103">
        <f t="shared" ref="AH75:AH109" si="37">IFERROR(IF(ROUND((AG75)/(($AG$7*8)),2)&gt;=1,1,ROUND(AG75/($AG$7*8),1)),0)</f>
        <v>0</v>
      </c>
      <c r="AJ75" s="33">
        <f t="shared" si="20"/>
        <v>0</v>
      </c>
      <c r="AK75" s="33">
        <f t="shared" si="21"/>
        <v>0</v>
      </c>
    </row>
    <row r="76" spans="1:37" x14ac:dyDescent="0.25">
      <c r="A76" s="52" t="s">
        <v>19</v>
      </c>
      <c r="B76" s="23">
        <v>0</v>
      </c>
      <c r="C76" s="103">
        <f t="shared" si="22"/>
        <v>0</v>
      </c>
      <c r="D76" s="23">
        <v>0</v>
      </c>
      <c r="E76" s="103">
        <f t="shared" si="23"/>
        <v>0</v>
      </c>
      <c r="F76" s="23">
        <v>0</v>
      </c>
      <c r="G76" s="103">
        <f t="shared" si="24"/>
        <v>0</v>
      </c>
      <c r="H76" s="23">
        <v>0</v>
      </c>
      <c r="I76" s="103">
        <f t="shared" si="25"/>
        <v>0</v>
      </c>
      <c r="J76" s="23">
        <v>0</v>
      </c>
      <c r="K76" s="103">
        <f t="shared" si="26"/>
        <v>0</v>
      </c>
      <c r="L76" s="23">
        <v>0</v>
      </c>
      <c r="M76" s="103">
        <f t="shared" si="27"/>
        <v>0</v>
      </c>
      <c r="N76" s="23">
        <v>0</v>
      </c>
      <c r="O76" s="103">
        <f t="shared" si="28"/>
        <v>0</v>
      </c>
      <c r="P76" s="23">
        <v>0</v>
      </c>
      <c r="Q76" s="103">
        <f t="shared" si="29"/>
        <v>0</v>
      </c>
      <c r="R76" s="23">
        <v>0</v>
      </c>
      <c r="S76" s="103">
        <f t="shared" si="30"/>
        <v>0</v>
      </c>
      <c r="T76" s="23">
        <v>0</v>
      </c>
      <c r="U76" s="103">
        <f t="shared" si="31"/>
        <v>0</v>
      </c>
      <c r="V76" s="23">
        <v>0</v>
      </c>
      <c r="W76" s="103">
        <f t="shared" si="32"/>
        <v>0</v>
      </c>
      <c r="X76" s="7"/>
      <c r="Y76" s="23">
        <v>0</v>
      </c>
      <c r="Z76" s="103">
        <f t="shared" si="33"/>
        <v>0</v>
      </c>
      <c r="AA76" s="23">
        <v>0</v>
      </c>
      <c r="AB76" s="103">
        <f t="shared" si="34"/>
        <v>0</v>
      </c>
      <c r="AC76" s="23">
        <v>0</v>
      </c>
      <c r="AD76" s="103">
        <f t="shared" si="35"/>
        <v>0</v>
      </c>
      <c r="AE76" s="23">
        <v>0</v>
      </c>
      <c r="AF76" s="103">
        <f t="shared" si="36"/>
        <v>0</v>
      </c>
      <c r="AG76" s="23">
        <v>0</v>
      </c>
      <c r="AH76" s="103">
        <f t="shared" si="37"/>
        <v>0</v>
      </c>
      <c r="AJ76" s="33">
        <f t="shared" ref="AJ76:AJ109" si="38">AVERAGE(C76,E76,G76,I76,K76,M76,O76,Q76,S76,U76,W76)</f>
        <v>0</v>
      </c>
      <c r="AK76" s="33">
        <f t="shared" ref="AK76:AK109" si="39">AVERAGE(Z76,AB76,AD76,AF76,AH76)</f>
        <v>0</v>
      </c>
    </row>
    <row r="77" spans="1:37" x14ac:dyDescent="0.25">
      <c r="A77" s="52" t="s">
        <v>19</v>
      </c>
      <c r="B77" s="23">
        <v>0</v>
      </c>
      <c r="C77" s="103">
        <f t="shared" si="22"/>
        <v>0</v>
      </c>
      <c r="D77" s="23">
        <v>0</v>
      </c>
      <c r="E77" s="103">
        <f t="shared" si="23"/>
        <v>0</v>
      </c>
      <c r="F77" s="23">
        <v>0</v>
      </c>
      <c r="G77" s="103">
        <f t="shared" si="24"/>
        <v>0</v>
      </c>
      <c r="H77" s="23">
        <v>0</v>
      </c>
      <c r="I77" s="103">
        <f t="shared" si="25"/>
        <v>0</v>
      </c>
      <c r="J77" s="23">
        <v>0</v>
      </c>
      <c r="K77" s="103">
        <f t="shared" si="26"/>
        <v>0</v>
      </c>
      <c r="L77" s="23">
        <v>0</v>
      </c>
      <c r="M77" s="103">
        <f t="shared" si="27"/>
        <v>0</v>
      </c>
      <c r="N77" s="23">
        <v>0</v>
      </c>
      <c r="O77" s="103">
        <f t="shared" si="28"/>
        <v>0</v>
      </c>
      <c r="P77" s="23">
        <v>0</v>
      </c>
      <c r="Q77" s="103">
        <f t="shared" si="29"/>
        <v>0</v>
      </c>
      <c r="R77" s="23">
        <v>0</v>
      </c>
      <c r="S77" s="103">
        <f t="shared" si="30"/>
        <v>0</v>
      </c>
      <c r="T77" s="23">
        <v>0</v>
      </c>
      <c r="U77" s="103">
        <f t="shared" si="31"/>
        <v>0</v>
      </c>
      <c r="V77" s="23">
        <v>0</v>
      </c>
      <c r="W77" s="103">
        <f t="shared" si="32"/>
        <v>0</v>
      </c>
      <c r="X77" s="7"/>
      <c r="Y77" s="23">
        <v>0</v>
      </c>
      <c r="Z77" s="103">
        <f t="shared" si="33"/>
        <v>0</v>
      </c>
      <c r="AA77" s="23">
        <v>0</v>
      </c>
      <c r="AB77" s="103">
        <f t="shared" si="34"/>
        <v>0</v>
      </c>
      <c r="AC77" s="23">
        <v>0</v>
      </c>
      <c r="AD77" s="103">
        <f t="shared" si="35"/>
        <v>0</v>
      </c>
      <c r="AE77" s="23">
        <v>0</v>
      </c>
      <c r="AF77" s="103">
        <f t="shared" si="36"/>
        <v>0</v>
      </c>
      <c r="AG77" s="23">
        <v>0</v>
      </c>
      <c r="AH77" s="103">
        <f t="shared" si="37"/>
        <v>0</v>
      </c>
      <c r="AJ77" s="33">
        <f t="shared" si="38"/>
        <v>0</v>
      </c>
      <c r="AK77" s="33">
        <f t="shared" si="39"/>
        <v>0</v>
      </c>
    </row>
    <row r="78" spans="1:37" x14ac:dyDescent="0.25">
      <c r="A78" s="52" t="s">
        <v>19</v>
      </c>
      <c r="B78" s="23">
        <v>0</v>
      </c>
      <c r="C78" s="103">
        <f t="shared" si="22"/>
        <v>0</v>
      </c>
      <c r="D78" s="23">
        <v>0</v>
      </c>
      <c r="E78" s="103">
        <f t="shared" si="23"/>
        <v>0</v>
      </c>
      <c r="F78" s="23">
        <v>0</v>
      </c>
      <c r="G78" s="103">
        <f t="shared" si="24"/>
        <v>0</v>
      </c>
      <c r="H78" s="23">
        <v>0</v>
      </c>
      <c r="I78" s="103">
        <f t="shared" si="25"/>
        <v>0</v>
      </c>
      <c r="J78" s="23">
        <v>0</v>
      </c>
      <c r="K78" s="103">
        <f t="shared" si="26"/>
        <v>0</v>
      </c>
      <c r="L78" s="23">
        <v>0</v>
      </c>
      <c r="M78" s="103">
        <f t="shared" si="27"/>
        <v>0</v>
      </c>
      <c r="N78" s="23">
        <v>0</v>
      </c>
      <c r="O78" s="103">
        <f t="shared" si="28"/>
        <v>0</v>
      </c>
      <c r="P78" s="23">
        <v>0</v>
      </c>
      <c r="Q78" s="103">
        <f t="shared" si="29"/>
        <v>0</v>
      </c>
      <c r="R78" s="23">
        <v>0</v>
      </c>
      <c r="S78" s="103">
        <f t="shared" si="30"/>
        <v>0</v>
      </c>
      <c r="T78" s="23">
        <v>0</v>
      </c>
      <c r="U78" s="103">
        <f t="shared" si="31"/>
        <v>0</v>
      </c>
      <c r="V78" s="23">
        <v>0</v>
      </c>
      <c r="W78" s="103">
        <f t="shared" si="32"/>
        <v>0</v>
      </c>
      <c r="X78" s="7"/>
      <c r="Y78" s="23">
        <v>0</v>
      </c>
      <c r="Z78" s="103">
        <f t="shared" si="33"/>
        <v>0</v>
      </c>
      <c r="AA78" s="23">
        <v>0</v>
      </c>
      <c r="AB78" s="103">
        <f t="shared" si="34"/>
        <v>0</v>
      </c>
      <c r="AC78" s="23">
        <v>0</v>
      </c>
      <c r="AD78" s="103">
        <f t="shared" si="35"/>
        <v>0</v>
      </c>
      <c r="AE78" s="23">
        <v>0</v>
      </c>
      <c r="AF78" s="103">
        <f t="shared" si="36"/>
        <v>0</v>
      </c>
      <c r="AG78" s="23">
        <v>0</v>
      </c>
      <c r="AH78" s="103">
        <f t="shared" si="37"/>
        <v>0</v>
      </c>
      <c r="AJ78" s="33">
        <f t="shared" si="38"/>
        <v>0</v>
      </c>
      <c r="AK78" s="33">
        <f t="shared" si="39"/>
        <v>0</v>
      </c>
    </row>
    <row r="79" spans="1:37" x14ac:dyDescent="0.25">
      <c r="A79" s="52" t="s">
        <v>19</v>
      </c>
      <c r="B79" s="23">
        <v>0</v>
      </c>
      <c r="C79" s="103">
        <f t="shared" si="22"/>
        <v>0</v>
      </c>
      <c r="D79" s="23">
        <v>0</v>
      </c>
      <c r="E79" s="103">
        <f t="shared" si="23"/>
        <v>0</v>
      </c>
      <c r="F79" s="23">
        <v>0</v>
      </c>
      <c r="G79" s="103">
        <f t="shared" si="24"/>
        <v>0</v>
      </c>
      <c r="H79" s="23">
        <v>0</v>
      </c>
      <c r="I79" s="103">
        <f t="shared" si="25"/>
        <v>0</v>
      </c>
      <c r="J79" s="23">
        <v>0</v>
      </c>
      <c r="K79" s="103">
        <f t="shared" si="26"/>
        <v>0</v>
      </c>
      <c r="L79" s="23">
        <v>0</v>
      </c>
      <c r="M79" s="103">
        <f t="shared" si="27"/>
        <v>0</v>
      </c>
      <c r="N79" s="23">
        <v>0</v>
      </c>
      <c r="O79" s="103">
        <f t="shared" si="28"/>
        <v>0</v>
      </c>
      <c r="P79" s="23">
        <v>0</v>
      </c>
      <c r="Q79" s="103">
        <f t="shared" si="29"/>
        <v>0</v>
      </c>
      <c r="R79" s="23">
        <v>0</v>
      </c>
      <c r="S79" s="103">
        <f t="shared" si="30"/>
        <v>0</v>
      </c>
      <c r="T79" s="23">
        <v>0</v>
      </c>
      <c r="U79" s="103">
        <f t="shared" si="31"/>
        <v>0</v>
      </c>
      <c r="V79" s="23">
        <v>0</v>
      </c>
      <c r="W79" s="103">
        <f t="shared" si="32"/>
        <v>0</v>
      </c>
      <c r="X79" s="7"/>
      <c r="Y79" s="23">
        <v>0</v>
      </c>
      <c r="Z79" s="103">
        <f t="shared" si="33"/>
        <v>0</v>
      </c>
      <c r="AA79" s="23">
        <v>0</v>
      </c>
      <c r="AB79" s="103">
        <f t="shared" si="34"/>
        <v>0</v>
      </c>
      <c r="AC79" s="23">
        <v>0</v>
      </c>
      <c r="AD79" s="103">
        <f t="shared" si="35"/>
        <v>0</v>
      </c>
      <c r="AE79" s="23">
        <v>0</v>
      </c>
      <c r="AF79" s="103">
        <f t="shared" si="36"/>
        <v>0</v>
      </c>
      <c r="AG79" s="23">
        <v>0</v>
      </c>
      <c r="AH79" s="103">
        <f t="shared" si="37"/>
        <v>0</v>
      </c>
      <c r="AJ79" s="33">
        <f t="shared" si="38"/>
        <v>0</v>
      </c>
      <c r="AK79" s="33">
        <f t="shared" si="39"/>
        <v>0</v>
      </c>
    </row>
    <row r="80" spans="1:37" x14ac:dyDescent="0.25">
      <c r="A80" s="52" t="s">
        <v>19</v>
      </c>
      <c r="B80" s="23">
        <v>0</v>
      </c>
      <c r="C80" s="103">
        <f t="shared" si="22"/>
        <v>0</v>
      </c>
      <c r="D80" s="23">
        <v>0</v>
      </c>
      <c r="E80" s="103">
        <f t="shared" si="23"/>
        <v>0</v>
      </c>
      <c r="F80" s="23">
        <v>0</v>
      </c>
      <c r="G80" s="103">
        <f t="shared" si="24"/>
        <v>0</v>
      </c>
      <c r="H80" s="23">
        <v>0</v>
      </c>
      <c r="I80" s="103">
        <f t="shared" si="25"/>
        <v>0</v>
      </c>
      <c r="J80" s="23">
        <v>0</v>
      </c>
      <c r="K80" s="103">
        <f t="shared" si="26"/>
        <v>0</v>
      </c>
      <c r="L80" s="23">
        <v>0</v>
      </c>
      <c r="M80" s="103">
        <f t="shared" si="27"/>
        <v>0</v>
      </c>
      <c r="N80" s="23">
        <v>0</v>
      </c>
      <c r="O80" s="103">
        <f t="shared" si="28"/>
        <v>0</v>
      </c>
      <c r="P80" s="23">
        <v>0</v>
      </c>
      <c r="Q80" s="103">
        <f t="shared" si="29"/>
        <v>0</v>
      </c>
      <c r="R80" s="23">
        <v>0</v>
      </c>
      <c r="S80" s="103">
        <f t="shared" si="30"/>
        <v>0</v>
      </c>
      <c r="T80" s="23">
        <v>0</v>
      </c>
      <c r="U80" s="103">
        <f t="shared" si="31"/>
        <v>0</v>
      </c>
      <c r="V80" s="23">
        <v>0</v>
      </c>
      <c r="W80" s="103">
        <f t="shared" si="32"/>
        <v>0</v>
      </c>
      <c r="X80" s="7"/>
      <c r="Y80" s="23">
        <v>0</v>
      </c>
      <c r="Z80" s="103">
        <f t="shared" si="33"/>
        <v>0</v>
      </c>
      <c r="AA80" s="23">
        <v>0</v>
      </c>
      <c r="AB80" s="103">
        <f t="shared" si="34"/>
        <v>0</v>
      </c>
      <c r="AC80" s="23">
        <v>0</v>
      </c>
      <c r="AD80" s="103">
        <f t="shared" si="35"/>
        <v>0</v>
      </c>
      <c r="AE80" s="23">
        <v>0</v>
      </c>
      <c r="AF80" s="103">
        <f t="shared" si="36"/>
        <v>0</v>
      </c>
      <c r="AG80" s="23">
        <v>0</v>
      </c>
      <c r="AH80" s="103">
        <f t="shared" si="37"/>
        <v>0</v>
      </c>
      <c r="AJ80" s="33">
        <f t="shared" si="38"/>
        <v>0</v>
      </c>
      <c r="AK80" s="33">
        <f t="shared" si="39"/>
        <v>0</v>
      </c>
    </row>
    <row r="81" spans="1:37" x14ac:dyDescent="0.25">
      <c r="A81" s="52" t="s">
        <v>19</v>
      </c>
      <c r="B81" s="23">
        <v>0</v>
      </c>
      <c r="C81" s="103">
        <f t="shared" si="22"/>
        <v>0</v>
      </c>
      <c r="D81" s="23">
        <v>0</v>
      </c>
      <c r="E81" s="103">
        <f t="shared" si="23"/>
        <v>0</v>
      </c>
      <c r="F81" s="23">
        <v>0</v>
      </c>
      <c r="G81" s="103">
        <f t="shared" si="24"/>
        <v>0</v>
      </c>
      <c r="H81" s="23">
        <v>0</v>
      </c>
      <c r="I81" s="103">
        <f t="shared" si="25"/>
        <v>0</v>
      </c>
      <c r="J81" s="23">
        <v>0</v>
      </c>
      <c r="K81" s="103">
        <f t="shared" si="26"/>
        <v>0</v>
      </c>
      <c r="L81" s="23">
        <v>0</v>
      </c>
      <c r="M81" s="103">
        <f t="shared" si="27"/>
        <v>0</v>
      </c>
      <c r="N81" s="23">
        <v>0</v>
      </c>
      <c r="O81" s="103">
        <f t="shared" si="28"/>
        <v>0</v>
      </c>
      <c r="P81" s="23">
        <v>0</v>
      </c>
      <c r="Q81" s="103">
        <f t="shared" si="29"/>
        <v>0</v>
      </c>
      <c r="R81" s="23">
        <v>0</v>
      </c>
      <c r="S81" s="103">
        <f t="shared" si="30"/>
        <v>0</v>
      </c>
      <c r="T81" s="23">
        <v>0</v>
      </c>
      <c r="U81" s="103">
        <f t="shared" si="31"/>
        <v>0</v>
      </c>
      <c r="V81" s="23">
        <v>0</v>
      </c>
      <c r="W81" s="103">
        <f t="shared" si="32"/>
        <v>0</v>
      </c>
      <c r="X81" s="7"/>
      <c r="Y81" s="23">
        <v>0</v>
      </c>
      <c r="Z81" s="103">
        <f t="shared" si="33"/>
        <v>0</v>
      </c>
      <c r="AA81" s="23">
        <v>0</v>
      </c>
      <c r="AB81" s="103">
        <f t="shared" si="34"/>
        <v>0</v>
      </c>
      <c r="AC81" s="23">
        <v>0</v>
      </c>
      <c r="AD81" s="103">
        <f t="shared" si="35"/>
        <v>0</v>
      </c>
      <c r="AE81" s="23">
        <v>0</v>
      </c>
      <c r="AF81" s="103">
        <f t="shared" si="36"/>
        <v>0</v>
      </c>
      <c r="AG81" s="23">
        <v>0</v>
      </c>
      <c r="AH81" s="103">
        <f t="shared" si="37"/>
        <v>0</v>
      </c>
      <c r="AJ81" s="33">
        <f t="shared" si="38"/>
        <v>0</v>
      </c>
      <c r="AK81" s="33">
        <f t="shared" si="39"/>
        <v>0</v>
      </c>
    </row>
    <row r="82" spans="1:37" x14ac:dyDescent="0.25">
      <c r="A82" s="52" t="s">
        <v>19</v>
      </c>
      <c r="B82" s="23">
        <v>0</v>
      </c>
      <c r="C82" s="103">
        <f t="shared" si="22"/>
        <v>0</v>
      </c>
      <c r="D82" s="23">
        <v>0</v>
      </c>
      <c r="E82" s="103">
        <f t="shared" si="23"/>
        <v>0</v>
      </c>
      <c r="F82" s="23">
        <v>0</v>
      </c>
      <c r="G82" s="103">
        <f t="shared" si="24"/>
        <v>0</v>
      </c>
      <c r="H82" s="23">
        <v>0</v>
      </c>
      <c r="I82" s="103">
        <f t="shared" si="25"/>
        <v>0</v>
      </c>
      <c r="J82" s="23">
        <v>0</v>
      </c>
      <c r="K82" s="103">
        <f t="shared" si="26"/>
        <v>0</v>
      </c>
      <c r="L82" s="23">
        <v>0</v>
      </c>
      <c r="M82" s="103">
        <f t="shared" si="27"/>
        <v>0</v>
      </c>
      <c r="N82" s="23">
        <v>0</v>
      </c>
      <c r="O82" s="103">
        <f t="shared" si="28"/>
        <v>0</v>
      </c>
      <c r="P82" s="23">
        <v>0</v>
      </c>
      <c r="Q82" s="103">
        <f t="shared" si="29"/>
        <v>0</v>
      </c>
      <c r="R82" s="23">
        <v>0</v>
      </c>
      <c r="S82" s="103">
        <f t="shared" si="30"/>
        <v>0</v>
      </c>
      <c r="T82" s="23">
        <v>0</v>
      </c>
      <c r="U82" s="103">
        <f t="shared" si="31"/>
        <v>0</v>
      </c>
      <c r="V82" s="23">
        <v>0</v>
      </c>
      <c r="W82" s="103">
        <f t="shared" si="32"/>
        <v>0</v>
      </c>
      <c r="X82" s="7"/>
      <c r="Y82" s="23">
        <v>0</v>
      </c>
      <c r="Z82" s="103">
        <f t="shared" si="33"/>
        <v>0</v>
      </c>
      <c r="AA82" s="23">
        <v>0</v>
      </c>
      <c r="AB82" s="103">
        <f t="shared" si="34"/>
        <v>0</v>
      </c>
      <c r="AC82" s="23">
        <v>0</v>
      </c>
      <c r="AD82" s="103">
        <f t="shared" si="35"/>
        <v>0</v>
      </c>
      <c r="AE82" s="23">
        <v>0</v>
      </c>
      <c r="AF82" s="103">
        <f t="shared" si="36"/>
        <v>0</v>
      </c>
      <c r="AG82" s="23">
        <v>0</v>
      </c>
      <c r="AH82" s="103">
        <f t="shared" si="37"/>
        <v>0</v>
      </c>
      <c r="AJ82" s="33">
        <f t="shared" si="38"/>
        <v>0</v>
      </c>
      <c r="AK82" s="33">
        <f t="shared" si="39"/>
        <v>0</v>
      </c>
    </row>
    <row r="83" spans="1:37" x14ac:dyDescent="0.25">
      <c r="A83" s="52" t="s">
        <v>19</v>
      </c>
      <c r="B83" s="23">
        <v>0</v>
      </c>
      <c r="C83" s="103">
        <f t="shared" si="22"/>
        <v>0</v>
      </c>
      <c r="D83" s="23">
        <v>0</v>
      </c>
      <c r="E83" s="103">
        <f t="shared" si="23"/>
        <v>0</v>
      </c>
      <c r="F83" s="23">
        <v>0</v>
      </c>
      <c r="G83" s="103">
        <f t="shared" si="24"/>
        <v>0</v>
      </c>
      <c r="H83" s="23">
        <v>0</v>
      </c>
      <c r="I83" s="103">
        <f t="shared" si="25"/>
        <v>0</v>
      </c>
      <c r="J83" s="23">
        <v>0</v>
      </c>
      <c r="K83" s="103">
        <f t="shared" si="26"/>
        <v>0</v>
      </c>
      <c r="L83" s="23">
        <v>0</v>
      </c>
      <c r="M83" s="103">
        <f t="shared" si="27"/>
        <v>0</v>
      </c>
      <c r="N83" s="23">
        <v>0</v>
      </c>
      <c r="O83" s="103">
        <f t="shared" si="28"/>
        <v>0</v>
      </c>
      <c r="P83" s="23">
        <v>0</v>
      </c>
      <c r="Q83" s="103">
        <f t="shared" si="29"/>
        <v>0</v>
      </c>
      <c r="R83" s="23">
        <v>0</v>
      </c>
      <c r="S83" s="103">
        <f t="shared" si="30"/>
        <v>0</v>
      </c>
      <c r="T83" s="23">
        <v>0</v>
      </c>
      <c r="U83" s="103">
        <f t="shared" si="31"/>
        <v>0</v>
      </c>
      <c r="V83" s="23">
        <v>0</v>
      </c>
      <c r="W83" s="103">
        <f t="shared" si="32"/>
        <v>0</v>
      </c>
      <c r="X83" s="7"/>
      <c r="Y83" s="23">
        <v>0</v>
      </c>
      <c r="Z83" s="103">
        <f t="shared" si="33"/>
        <v>0</v>
      </c>
      <c r="AA83" s="23">
        <v>0</v>
      </c>
      <c r="AB83" s="103">
        <f t="shared" si="34"/>
        <v>0</v>
      </c>
      <c r="AC83" s="23">
        <v>0</v>
      </c>
      <c r="AD83" s="103">
        <f t="shared" si="35"/>
        <v>0</v>
      </c>
      <c r="AE83" s="23">
        <v>0</v>
      </c>
      <c r="AF83" s="103">
        <f t="shared" si="36"/>
        <v>0</v>
      </c>
      <c r="AG83" s="23">
        <v>0</v>
      </c>
      <c r="AH83" s="103">
        <f t="shared" si="37"/>
        <v>0</v>
      </c>
      <c r="AJ83" s="33">
        <f t="shared" si="38"/>
        <v>0</v>
      </c>
      <c r="AK83" s="33">
        <f t="shared" si="39"/>
        <v>0</v>
      </c>
    </row>
    <row r="84" spans="1:37" x14ac:dyDescent="0.25">
      <c r="A84" s="52" t="s">
        <v>19</v>
      </c>
      <c r="B84" s="23">
        <v>0</v>
      </c>
      <c r="C84" s="103">
        <f t="shared" si="22"/>
        <v>0</v>
      </c>
      <c r="D84" s="23">
        <v>0</v>
      </c>
      <c r="E84" s="103">
        <f t="shared" si="23"/>
        <v>0</v>
      </c>
      <c r="F84" s="23">
        <v>0</v>
      </c>
      <c r="G84" s="103">
        <f t="shared" si="24"/>
        <v>0</v>
      </c>
      <c r="H84" s="23">
        <v>0</v>
      </c>
      <c r="I84" s="103">
        <f t="shared" si="25"/>
        <v>0</v>
      </c>
      <c r="J84" s="23">
        <v>0</v>
      </c>
      <c r="K84" s="103">
        <f t="shared" si="26"/>
        <v>0</v>
      </c>
      <c r="L84" s="23">
        <v>0</v>
      </c>
      <c r="M84" s="103">
        <f t="shared" si="27"/>
        <v>0</v>
      </c>
      <c r="N84" s="23">
        <v>0</v>
      </c>
      <c r="O84" s="103">
        <f t="shared" si="28"/>
        <v>0</v>
      </c>
      <c r="P84" s="23">
        <v>0</v>
      </c>
      <c r="Q84" s="103">
        <f t="shared" si="29"/>
        <v>0</v>
      </c>
      <c r="R84" s="23">
        <v>0</v>
      </c>
      <c r="S84" s="103">
        <f t="shared" si="30"/>
        <v>0</v>
      </c>
      <c r="T84" s="23">
        <v>0</v>
      </c>
      <c r="U84" s="103">
        <f t="shared" si="31"/>
        <v>0</v>
      </c>
      <c r="V84" s="23">
        <v>0</v>
      </c>
      <c r="W84" s="103">
        <f t="shared" si="32"/>
        <v>0</v>
      </c>
      <c r="X84" s="7"/>
      <c r="Y84" s="23">
        <v>0</v>
      </c>
      <c r="Z84" s="103">
        <f t="shared" si="33"/>
        <v>0</v>
      </c>
      <c r="AA84" s="23">
        <v>0</v>
      </c>
      <c r="AB84" s="103">
        <f t="shared" si="34"/>
        <v>0</v>
      </c>
      <c r="AC84" s="23">
        <v>0</v>
      </c>
      <c r="AD84" s="103">
        <f t="shared" si="35"/>
        <v>0</v>
      </c>
      <c r="AE84" s="23">
        <v>0</v>
      </c>
      <c r="AF84" s="103">
        <f t="shared" si="36"/>
        <v>0</v>
      </c>
      <c r="AG84" s="23">
        <v>0</v>
      </c>
      <c r="AH84" s="103">
        <f t="shared" si="37"/>
        <v>0</v>
      </c>
      <c r="AJ84" s="33">
        <f t="shared" si="38"/>
        <v>0</v>
      </c>
      <c r="AK84" s="33">
        <f t="shared" si="39"/>
        <v>0</v>
      </c>
    </row>
    <row r="85" spans="1:37" x14ac:dyDescent="0.25">
      <c r="A85" s="52" t="s">
        <v>19</v>
      </c>
      <c r="B85" s="23">
        <v>0</v>
      </c>
      <c r="C85" s="103">
        <f t="shared" si="22"/>
        <v>0</v>
      </c>
      <c r="D85" s="23">
        <v>0</v>
      </c>
      <c r="E85" s="103">
        <f t="shared" si="23"/>
        <v>0</v>
      </c>
      <c r="F85" s="23">
        <v>0</v>
      </c>
      <c r="G85" s="103">
        <f t="shared" si="24"/>
        <v>0</v>
      </c>
      <c r="H85" s="23">
        <v>0</v>
      </c>
      <c r="I85" s="103">
        <f t="shared" si="25"/>
        <v>0</v>
      </c>
      <c r="J85" s="23">
        <v>0</v>
      </c>
      <c r="K85" s="103">
        <f t="shared" si="26"/>
        <v>0</v>
      </c>
      <c r="L85" s="23">
        <v>0</v>
      </c>
      <c r="M85" s="103">
        <f t="shared" si="27"/>
        <v>0</v>
      </c>
      <c r="N85" s="23">
        <v>0</v>
      </c>
      <c r="O85" s="103">
        <f t="shared" si="28"/>
        <v>0</v>
      </c>
      <c r="P85" s="23">
        <v>0</v>
      </c>
      <c r="Q85" s="103">
        <f t="shared" si="29"/>
        <v>0</v>
      </c>
      <c r="R85" s="23">
        <v>0</v>
      </c>
      <c r="S85" s="103">
        <f t="shared" si="30"/>
        <v>0</v>
      </c>
      <c r="T85" s="23">
        <v>0</v>
      </c>
      <c r="U85" s="103">
        <f t="shared" si="31"/>
        <v>0</v>
      </c>
      <c r="V85" s="23">
        <v>0</v>
      </c>
      <c r="W85" s="103">
        <f t="shared" si="32"/>
        <v>0</v>
      </c>
      <c r="X85" s="7"/>
      <c r="Y85" s="23">
        <v>0</v>
      </c>
      <c r="Z85" s="103">
        <f t="shared" si="33"/>
        <v>0</v>
      </c>
      <c r="AA85" s="23">
        <v>0</v>
      </c>
      <c r="AB85" s="103">
        <f t="shared" si="34"/>
        <v>0</v>
      </c>
      <c r="AC85" s="23">
        <v>0</v>
      </c>
      <c r="AD85" s="103">
        <f t="shared" si="35"/>
        <v>0</v>
      </c>
      <c r="AE85" s="23">
        <v>0</v>
      </c>
      <c r="AF85" s="103">
        <f t="shared" si="36"/>
        <v>0</v>
      </c>
      <c r="AG85" s="23">
        <v>0</v>
      </c>
      <c r="AH85" s="103">
        <f t="shared" si="37"/>
        <v>0</v>
      </c>
      <c r="AJ85" s="33">
        <f t="shared" si="38"/>
        <v>0</v>
      </c>
      <c r="AK85" s="33">
        <f t="shared" si="39"/>
        <v>0</v>
      </c>
    </row>
    <row r="86" spans="1:37" x14ac:dyDescent="0.25">
      <c r="A86" s="52" t="s">
        <v>19</v>
      </c>
      <c r="B86" s="23">
        <v>0</v>
      </c>
      <c r="C86" s="103">
        <f t="shared" si="22"/>
        <v>0</v>
      </c>
      <c r="D86" s="23">
        <v>0</v>
      </c>
      <c r="E86" s="103">
        <f t="shared" si="23"/>
        <v>0</v>
      </c>
      <c r="F86" s="23">
        <v>0</v>
      </c>
      <c r="G86" s="103">
        <f t="shared" si="24"/>
        <v>0</v>
      </c>
      <c r="H86" s="23">
        <v>0</v>
      </c>
      <c r="I86" s="103">
        <f t="shared" si="25"/>
        <v>0</v>
      </c>
      <c r="J86" s="23">
        <v>0</v>
      </c>
      <c r="K86" s="103">
        <f t="shared" si="26"/>
        <v>0</v>
      </c>
      <c r="L86" s="23">
        <v>0</v>
      </c>
      <c r="M86" s="103">
        <f t="shared" si="27"/>
        <v>0</v>
      </c>
      <c r="N86" s="23">
        <v>0</v>
      </c>
      <c r="O86" s="103">
        <f t="shared" si="28"/>
        <v>0</v>
      </c>
      <c r="P86" s="23">
        <v>0</v>
      </c>
      <c r="Q86" s="103">
        <f t="shared" si="29"/>
        <v>0</v>
      </c>
      <c r="R86" s="23">
        <v>0</v>
      </c>
      <c r="S86" s="103">
        <f t="shared" si="30"/>
        <v>0</v>
      </c>
      <c r="T86" s="23">
        <v>0</v>
      </c>
      <c r="U86" s="103">
        <f t="shared" si="31"/>
        <v>0</v>
      </c>
      <c r="V86" s="23">
        <v>0</v>
      </c>
      <c r="W86" s="103">
        <f t="shared" si="32"/>
        <v>0</v>
      </c>
      <c r="X86" s="7"/>
      <c r="Y86" s="23">
        <v>0</v>
      </c>
      <c r="Z86" s="103">
        <f t="shared" si="33"/>
        <v>0</v>
      </c>
      <c r="AA86" s="23">
        <v>0</v>
      </c>
      <c r="AB86" s="103">
        <f t="shared" si="34"/>
        <v>0</v>
      </c>
      <c r="AC86" s="23">
        <v>0</v>
      </c>
      <c r="AD86" s="103">
        <f t="shared" si="35"/>
        <v>0</v>
      </c>
      <c r="AE86" s="23">
        <v>0</v>
      </c>
      <c r="AF86" s="103">
        <f t="shared" si="36"/>
        <v>0</v>
      </c>
      <c r="AG86" s="23">
        <v>0</v>
      </c>
      <c r="AH86" s="103">
        <f t="shared" si="37"/>
        <v>0</v>
      </c>
      <c r="AJ86" s="33">
        <f t="shared" si="38"/>
        <v>0</v>
      </c>
      <c r="AK86" s="33">
        <f t="shared" si="39"/>
        <v>0</v>
      </c>
    </row>
    <row r="87" spans="1:37" x14ac:dyDescent="0.25">
      <c r="A87" s="52" t="s">
        <v>19</v>
      </c>
      <c r="B87" s="23">
        <v>0</v>
      </c>
      <c r="C87" s="103">
        <f t="shared" si="22"/>
        <v>0</v>
      </c>
      <c r="D87" s="23">
        <v>0</v>
      </c>
      <c r="E87" s="103">
        <f t="shared" si="23"/>
        <v>0</v>
      </c>
      <c r="F87" s="23">
        <v>0</v>
      </c>
      <c r="G87" s="103">
        <f t="shared" si="24"/>
        <v>0</v>
      </c>
      <c r="H87" s="23">
        <v>0</v>
      </c>
      <c r="I87" s="103">
        <f t="shared" si="25"/>
        <v>0</v>
      </c>
      <c r="J87" s="23">
        <v>0</v>
      </c>
      <c r="K87" s="103">
        <f t="shared" si="26"/>
        <v>0</v>
      </c>
      <c r="L87" s="23">
        <v>0</v>
      </c>
      <c r="M87" s="103">
        <f t="shared" si="27"/>
        <v>0</v>
      </c>
      <c r="N87" s="23">
        <v>0</v>
      </c>
      <c r="O87" s="103">
        <f t="shared" si="28"/>
        <v>0</v>
      </c>
      <c r="P87" s="23">
        <v>0</v>
      </c>
      <c r="Q87" s="103">
        <f t="shared" si="29"/>
        <v>0</v>
      </c>
      <c r="R87" s="23">
        <v>0</v>
      </c>
      <c r="S87" s="103">
        <f t="shared" si="30"/>
        <v>0</v>
      </c>
      <c r="T87" s="23">
        <v>0</v>
      </c>
      <c r="U87" s="103">
        <f t="shared" si="31"/>
        <v>0</v>
      </c>
      <c r="V87" s="23">
        <v>0</v>
      </c>
      <c r="W87" s="103">
        <f t="shared" si="32"/>
        <v>0</v>
      </c>
      <c r="X87" s="7"/>
      <c r="Y87" s="23">
        <v>0</v>
      </c>
      <c r="Z87" s="103">
        <f t="shared" si="33"/>
        <v>0</v>
      </c>
      <c r="AA87" s="23">
        <v>0</v>
      </c>
      <c r="AB87" s="103">
        <f t="shared" si="34"/>
        <v>0</v>
      </c>
      <c r="AC87" s="23">
        <v>0</v>
      </c>
      <c r="AD87" s="103">
        <f t="shared" si="35"/>
        <v>0</v>
      </c>
      <c r="AE87" s="23">
        <v>0</v>
      </c>
      <c r="AF87" s="103">
        <f t="shared" si="36"/>
        <v>0</v>
      </c>
      <c r="AG87" s="23">
        <v>0</v>
      </c>
      <c r="AH87" s="103">
        <f t="shared" si="37"/>
        <v>0</v>
      </c>
      <c r="AJ87" s="33">
        <f t="shared" si="38"/>
        <v>0</v>
      </c>
      <c r="AK87" s="33">
        <f t="shared" si="39"/>
        <v>0</v>
      </c>
    </row>
    <row r="88" spans="1:37" x14ac:dyDescent="0.25">
      <c r="A88" s="52" t="s">
        <v>19</v>
      </c>
      <c r="B88" s="23">
        <v>0</v>
      </c>
      <c r="C88" s="103">
        <f t="shared" si="22"/>
        <v>0</v>
      </c>
      <c r="D88" s="23">
        <v>0</v>
      </c>
      <c r="E88" s="103">
        <f t="shared" si="23"/>
        <v>0</v>
      </c>
      <c r="F88" s="23">
        <v>0</v>
      </c>
      <c r="G88" s="103">
        <f t="shared" si="24"/>
        <v>0</v>
      </c>
      <c r="H88" s="23">
        <v>0</v>
      </c>
      <c r="I88" s="103">
        <f t="shared" si="25"/>
        <v>0</v>
      </c>
      <c r="J88" s="23">
        <v>0</v>
      </c>
      <c r="K88" s="103">
        <f t="shared" si="26"/>
        <v>0</v>
      </c>
      <c r="L88" s="23">
        <v>0</v>
      </c>
      <c r="M88" s="103">
        <f t="shared" si="27"/>
        <v>0</v>
      </c>
      <c r="N88" s="23">
        <v>0</v>
      </c>
      <c r="O88" s="103">
        <f t="shared" si="28"/>
        <v>0</v>
      </c>
      <c r="P88" s="23">
        <v>0</v>
      </c>
      <c r="Q88" s="103">
        <f t="shared" si="29"/>
        <v>0</v>
      </c>
      <c r="R88" s="23">
        <v>0</v>
      </c>
      <c r="S88" s="103">
        <f t="shared" si="30"/>
        <v>0</v>
      </c>
      <c r="T88" s="23">
        <v>0</v>
      </c>
      <c r="U88" s="103">
        <f t="shared" si="31"/>
        <v>0</v>
      </c>
      <c r="V88" s="23">
        <v>0</v>
      </c>
      <c r="W88" s="103">
        <f t="shared" si="32"/>
        <v>0</v>
      </c>
      <c r="X88" s="7"/>
      <c r="Y88" s="23">
        <v>0</v>
      </c>
      <c r="Z88" s="103">
        <f t="shared" si="33"/>
        <v>0</v>
      </c>
      <c r="AA88" s="23">
        <v>0</v>
      </c>
      <c r="AB88" s="103">
        <f t="shared" si="34"/>
        <v>0</v>
      </c>
      <c r="AC88" s="23">
        <v>0</v>
      </c>
      <c r="AD88" s="103">
        <f t="shared" si="35"/>
        <v>0</v>
      </c>
      <c r="AE88" s="23">
        <v>0</v>
      </c>
      <c r="AF88" s="103">
        <f t="shared" si="36"/>
        <v>0</v>
      </c>
      <c r="AG88" s="23">
        <v>0</v>
      </c>
      <c r="AH88" s="103">
        <f t="shared" si="37"/>
        <v>0</v>
      </c>
      <c r="AJ88" s="33">
        <f t="shared" si="38"/>
        <v>0</v>
      </c>
      <c r="AK88" s="33">
        <f t="shared" si="39"/>
        <v>0</v>
      </c>
    </row>
    <row r="89" spans="1:37" x14ac:dyDescent="0.25">
      <c r="A89" s="52" t="s">
        <v>19</v>
      </c>
      <c r="B89" s="23">
        <v>0</v>
      </c>
      <c r="C89" s="103">
        <f t="shared" si="22"/>
        <v>0</v>
      </c>
      <c r="D89" s="23">
        <v>0</v>
      </c>
      <c r="E89" s="103">
        <f t="shared" si="23"/>
        <v>0</v>
      </c>
      <c r="F89" s="23">
        <v>0</v>
      </c>
      <c r="G89" s="103">
        <f t="shared" si="24"/>
        <v>0</v>
      </c>
      <c r="H89" s="23">
        <v>0</v>
      </c>
      <c r="I89" s="103">
        <f t="shared" si="25"/>
        <v>0</v>
      </c>
      <c r="J89" s="23">
        <v>0</v>
      </c>
      <c r="K89" s="103">
        <f t="shared" si="26"/>
        <v>0</v>
      </c>
      <c r="L89" s="23">
        <v>0</v>
      </c>
      <c r="M89" s="103">
        <f t="shared" si="27"/>
        <v>0</v>
      </c>
      <c r="N89" s="23">
        <v>0</v>
      </c>
      <c r="O89" s="103">
        <f t="shared" si="28"/>
        <v>0</v>
      </c>
      <c r="P89" s="23">
        <v>0</v>
      </c>
      <c r="Q89" s="103">
        <f t="shared" si="29"/>
        <v>0</v>
      </c>
      <c r="R89" s="23">
        <v>0</v>
      </c>
      <c r="S89" s="103">
        <f t="shared" si="30"/>
        <v>0</v>
      </c>
      <c r="T89" s="23">
        <v>0</v>
      </c>
      <c r="U89" s="103">
        <f t="shared" si="31"/>
        <v>0</v>
      </c>
      <c r="V89" s="23">
        <v>0</v>
      </c>
      <c r="W89" s="103">
        <f t="shared" si="32"/>
        <v>0</v>
      </c>
      <c r="X89" s="7"/>
      <c r="Y89" s="23">
        <v>0</v>
      </c>
      <c r="Z89" s="103">
        <f t="shared" si="33"/>
        <v>0</v>
      </c>
      <c r="AA89" s="23">
        <v>0</v>
      </c>
      <c r="AB89" s="103">
        <f t="shared" si="34"/>
        <v>0</v>
      </c>
      <c r="AC89" s="23">
        <v>0</v>
      </c>
      <c r="AD89" s="103">
        <f t="shared" si="35"/>
        <v>0</v>
      </c>
      <c r="AE89" s="23">
        <v>0</v>
      </c>
      <c r="AF89" s="103">
        <f t="shared" si="36"/>
        <v>0</v>
      </c>
      <c r="AG89" s="23">
        <v>0</v>
      </c>
      <c r="AH89" s="103">
        <f t="shared" si="37"/>
        <v>0</v>
      </c>
      <c r="AJ89" s="33">
        <f t="shared" si="38"/>
        <v>0</v>
      </c>
      <c r="AK89" s="33">
        <f t="shared" si="39"/>
        <v>0</v>
      </c>
    </row>
    <row r="90" spans="1:37" x14ac:dyDescent="0.25">
      <c r="A90" s="52" t="s">
        <v>19</v>
      </c>
      <c r="B90" s="23">
        <v>0</v>
      </c>
      <c r="C90" s="103">
        <f t="shared" si="22"/>
        <v>0</v>
      </c>
      <c r="D90" s="23">
        <v>0</v>
      </c>
      <c r="E90" s="103">
        <f t="shared" si="23"/>
        <v>0</v>
      </c>
      <c r="F90" s="23">
        <v>0</v>
      </c>
      <c r="G90" s="103">
        <f t="shared" si="24"/>
        <v>0</v>
      </c>
      <c r="H90" s="23">
        <v>0</v>
      </c>
      <c r="I90" s="103">
        <f t="shared" si="25"/>
        <v>0</v>
      </c>
      <c r="J90" s="23">
        <v>0</v>
      </c>
      <c r="K90" s="103">
        <f t="shared" si="26"/>
        <v>0</v>
      </c>
      <c r="L90" s="23">
        <v>0</v>
      </c>
      <c r="M90" s="103">
        <f t="shared" si="27"/>
        <v>0</v>
      </c>
      <c r="N90" s="23">
        <v>0</v>
      </c>
      <c r="O90" s="103">
        <f t="shared" si="28"/>
        <v>0</v>
      </c>
      <c r="P90" s="23">
        <v>0</v>
      </c>
      <c r="Q90" s="103">
        <f t="shared" si="29"/>
        <v>0</v>
      </c>
      <c r="R90" s="23">
        <v>0</v>
      </c>
      <c r="S90" s="103">
        <f t="shared" si="30"/>
        <v>0</v>
      </c>
      <c r="T90" s="23">
        <v>0</v>
      </c>
      <c r="U90" s="103">
        <f t="shared" si="31"/>
        <v>0</v>
      </c>
      <c r="V90" s="23">
        <v>0</v>
      </c>
      <c r="W90" s="103">
        <f t="shared" si="32"/>
        <v>0</v>
      </c>
      <c r="X90" s="7"/>
      <c r="Y90" s="23">
        <v>0</v>
      </c>
      <c r="Z90" s="103">
        <f t="shared" si="33"/>
        <v>0</v>
      </c>
      <c r="AA90" s="23">
        <v>0</v>
      </c>
      <c r="AB90" s="103">
        <f t="shared" si="34"/>
        <v>0</v>
      </c>
      <c r="AC90" s="23">
        <v>0</v>
      </c>
      <c r="AD90" s="103">
        <f t="shared" si="35"/>
        <v>0</v>
      </c>
      <c r="AE90" s="23">
        <v>0</v>
      </c>
      <c r="AF90" s="103">
        <f t="shared" si="36"/>
        <v>0</v>
      </c>
      <c r="AG90" s="23">
        <v>0</v>
      </c>
      <c r="AH90" s="103">
        <f t="shared" si="37"/>
        <v>0</v>
      </c>
      <c r="AJ90" s="33">
        <f t="shared" si="38"/>
        <v>0</v>
      </c>
      <c r="AK90" s="33">
        <f t="shared" si="39"/>
        <v>0</v>
      </c>
    </row>
    <row r="91" spans="1:37" x14ac:dyDescent="0.25">
      <c r="A91" s="52" t="s">
        <v>19</v>
      </c>
      <c r="B91" s="23">
        <v>0</v>
      </c>
      <c r="C91" s="103">
        <f t="shared" si="22"/>
        <v>0</v>
      </c>
      <c r="D91" s="23">
        <v>0</v>
      </c>
      <c r="E91" s="103">
        <f t="shared" si="23"/>
        <v>0</v>
      </c>
      <c r="F91" s="23">
        <v>0</v>
      </c>
      <c r="G91" s="103">
        <f t="shared" si="24"/>
        <v>0</v>
      </c>
      <c r="H91" s="23">
        <v>0</v>
      </c>
      <c r="I91" s="103">
        <f t="shared" si="25"/>
        <v>0</v>
      </c>
      <c r="J91" s="23">
        <v>0</v>
      </c>
      <c r="K91" s="103">
        <f t="shared" si="26"/>
        <v>0</v>
      </c>
      <c r="L91" s="23">
        <v>0</v>
      </c>
      <c r="M91" s="103">
        <f t="shared" si="27"/>
        <v>0</v>
      </c>
      <c r="N91" s="23">
        <v>0</v>
      </c>
      <c r="O91" s="103">
        <f t="shared" si="28"/>
        <v>0</v>
      </c>
      <c r="P91" s="23">
        <v>0</v>
      </c>
      <c r="Q91" s="103">
        <f t="shared" si="29"/>
        <v>0</v>
      </c>
      <c r="R91" s="23">
        <v>0</v>
      </c>
      <c r="S91" s="103">
        <f t="shared" si="30"/>
        <v>0</v>
      </c>
      <c r="T91" s="23">
        <v>0</v>
      </c>
      <c r="U91" s="103">
        <f t="shared" si="31"/>
        <v>0</v>
      </c>
      <c r="V91" s="23">
        <v>0</v>
      </c>
      <c r="W91" s="103">
        <f t="shared" si="32"/>
        <v>0</v>
      </c>
      <c r="X91" s="7"/>
      <c r="Y91" s="23">
        <v>0</v>
      </c>
      <c r="Z91" s="103">
        <f t="shared" si="33"/>
        <v>0</v>
      </c>
      <c r="AA91" s="23">
        <v>0</v>
      </c>
      <c r="AB91" s="103">
        <f t="shared" si="34"/>
        <v>0</v>
      </c>
      <c r="AC91" s="23">
        <v>0</v>
      </c>
      <c r="AD91" s="103">
        <f t="shared" si="35"/>
        <v>0</v>
      </c>
      <c r="AE91" s="23">
        <v>0</v>
      </c>
      <c r="AF91" s="103">
        <f t="shared" si="36"/>
        <v>0</v>
      </c>
      <c r="AG91" s="23">
        <v>0</v>
      </c>
      <c r="AH91" s="103">
        <f t="shared" si="37"/>
        <v>0</v>
      </c>
      <c r="AJ91" s="33">
        <f t="shared" si="38"/>
        <v>0</v>
      </c>
      <c r="AK91" s="33">
        <f t="shared" si="39"/>
        <v>0</v>
      </c>
    </row>
    <row r="92" spans="1:37" x14ac:dyDescent="0.25">
      <c r="A92" s="52" t="s">
        <v>19</v>
      </c>
      <c r="B92" s="23">
        <v>0</v>
      </c>
      <c r="C92" s="103">
        <f t="shared" si="22"/>
        <v>0</v>
      </c>
      <c r="D92" s="23">
        <v>0</v>
      </c>
      <c r="E92" s="103">
        <f t="shared" si="23"/>
        <v>0</v>
      </c>
      <c r="F92" s="23">
        <v>0</v>
      </c>
      <c r="G92" s="103">
        <f t="shared" si="24"/>
        <v>0</v>
      </c>
      <c r="H92" s="23">
        <v>0</v>
      </c>
      <c r="I92" s="103">
        <f t="shared" si="25"/>
        <v>0</v>
      </c>
      <c r="J92" s="23">
        <v>0</v>
      </c>
      <c r="K92" s="103">
        <f t="shared" si="26"/>
        <v>0</v>
      </c>
      <c r="L92" s="23">
        <v>0</v>
      </c>
      <c r="M92" s="103">
        <f t="shared" si="27"/>
        <v>0</v>
      </c>
      <c r="N92" s="23">
        <v>0</v>
      </c>
      <c r="O92" s="103">
        <f t="shared" si="28"/>
        <v>0</v>
      </c>
      <c r="P92" s="23">
        <v>0</v>
      </c>
      <c r="Q92" s="103">
        <f t="shared" si="29"/>
        <v>0</v>
      </c>
      <c r="R92" s="23">
        <v>0</v>
      </c>
      <c r="S92" s="103">
        <f t="shared" si="30"/>
        <v>0</v>
      </c>
      <c r="T92" s="23">
        <v>0</v>
      </c>
      <c r="U92" s="103">
        <f t="shared" si="31"/>
        <v>0</v>
      </c>
      <c r="V92" s="23">
        <v>0</v>
      </c>
      <c r="W92" s="103">
        <f t="shared" si="32"/>
        <v>0</v>
      </c>
      <c r="X92" s="7"/>
      <c r="Y92" s="23">
        <v>0</v>
      </c>
      <c r="Z92" s="103">
        <f t="shared" si="33"/>
        <v>0</v>
      </c>
      <c r="AA92" s="23">
        <v>0</v>
      </c>
      <c r="AB92" s="103">
        <f t="shared" si="34"/>
        <v>0</v>
      </c>
      <c r="AC92" s="23">
        <v>0</v>
      </c>
      <c r="AD92" s="103">
        <f t="shared" si="35"/>
        <v>0</v>
      </c>
      <c r="AE92" s="23">
        <v>0</v>
      </c>
      <c r="AF92" s="103">
        <f t="shared" si="36"/>
        <v>0</v>
      </c>
      <c r="AG92" s="23">
        <v>0</v>
      </c>
      <c r="AH92" s="103">
        <f t="shared" si="37"/>
        <v>0</v>
      </c>
      <c r="AJ92" s="33">
        <f t="shared" si="38"/>
        <v>0</v>
      </c>
      <c r="AK92" s="33">
        <f t="shared" si="39"/>
        <v>0</v>
      </c>
    </row>
    <row r="93" spans="1:37" x14ac:dyDescent="0.25">
      <c r="A93" s="52" t="s">
        <v>19</v>
      </c>
      <c r="B93" s="23">
        <v>0</v>
      </c>
      <c r="C93" s="103">
        <f t="shared" si="22"/>
        <v>0</v>
      </c>
      <c r="D93" s="23">
        <v>0</v>
      </c>
      <c r="E93" s="103">
        <f t="shared" si="23"/>
        <v>0</v>
      </c>
      <c r="F93" s="23">
        <v>0</v>
      </c>
      <c r="G93" s="103">
        <f t="shared" si="24"/>
        <v>0</v>
      </c>
      <c r="H93" s="23">
        <v>0</v>
      </c>
      <c r="I93" s="103">
        <f t="shared" si="25"/>
        <v>0</v>
      </c>
      <c r="J93" s="23">
        <v>0</v>
      </c>
      <c r="K93" s="103">
        <f t="shared" si="26"/>
        <v>0</v>
      </c>
      <c r="L93" s="23">
        <v>0</v>
      </c>
      <c r="M93" s="103">
        <f t="shared" si="27"/>
        <v>0</v>
      </c>
      <c r="N93" s="23">
        <v>0</v>
      </c>
      <c r="O93" s="103">
        <f t="shared" si="28"/>
        <v>0</v>
      </c>
      <c r="P93" s="23">
        <v>0</v>
      </c>
      <c r="Q93" s="103">
        <f t="shared" si="29"/>
        <v>0</v>
      </c>
      <c r="R93" s="23">
        <v>0</v>
      </c>
      <c r="S93" s="103">
        <f t="shared" si="30"/>
        <v>0</v>
      </c>
      <c r="T93" s="23">
        <v>0</v>
      </c>
      <c r="U93" s="103">
        <f t="shared" si="31"/>
        <v>0</v>
      </c>
      <c r="V93" s="23">
        <v>0</v>
      </c>
      <c r="W93" s="103">
        <f t="shared" si="32"/>
        <v>0</v>
      </c>
      <c r="X93" s="7"/>
      <c r="Y93" s="23">
        <v>0</v>
      </c>
      <c r="Z93" s="103">
        <f t="shared" si="33"/>
        <v>0</v>
      </c>
      <c r="AA93" s="23">
        <v>0</v>
      </c>
      <c r="AB93" s="103">
        <f t="shared" si="34"/>
        <v>0</v>
      </c>
      <c r="AC93" s="23">
        <v>0</v>
      </c>
      <c r="AD93" s="103">
        <f t="shared" si="35"/>
        <v>0</v>
      </c>
      <c r="AE93" s="23">
        <v>0</v>
      </c>
      <c r="AF93" s="103">
        <f t="shared" si="36"/>
        <v>0</v>
      </c>
      <c r="AG93" s="23">
        <v>0</v>
      </c>
      <c r="AH93" s="103">
        <f t="shared" si="37"/>
        <v>0</v>
      </c>
      <c r="AJ93" s="33">
        <f t="shared" si="38"/>
        <v>0</v>
      </c>
      <c r="AK93" s="33">
        <f t="shared" si="39"/>
        <v>0</v>
      </c>
    </row>
    <row r="94" spans="1:37" x14ac:dyDescent="0.25">
      <c r="A94" s="52" t="s">
        <v>19</v>
      </c>
      <c r="B94" s="23">
        <v>0</v>
      </c>
      <c r="C94" s="103">
        <f t="shared" si="22"/>
        <v>0</v>
      </c>
      <c r="D94" s="23">
        <v>0</v>
      </c>
      <c r="E94" s="103">
        <f t="shared" si="23"/>
        <v>0</v>
      </c>
      <c r="F94" s="23">
        <v>0</v>
      </c>
      <c r="G94" s="103">
        <f t="shared" si="24"/>
        <v>0</v>
      </c>
      <c r="H94" s="23">
        <v>0</v>
      </c>
      <c r="I94" s="103">
        <f t="shared" si="25"/>
        <v>0</v>
      </c>
      <c r="J94" s="23">
        <v>0</v>
      </c>
      <c r="K94" s="103">
        <f t="shared" si="26"/>
        <v>0</v>
      </c>
      <c r="L94" s="23">
        <v>0</v>
      </c>
      <c r="M94" s="103">
        <f t="shared" si="27"/>
        <v>0</v>
      </c>
      <c r="N94" s="23">
        <v>0</v>
      </c>
      <c r="O94" s="103">
        <f t="shared" si="28"/>
        <v>0</v>
      </c>
      <c r="P94" s="23">
        <v>0</v>
      </c>
      <c r="Q94" s="103">
        <f t="shared" si="29"/>
        <v>0</v>
      </c>
      <c r="R94" s="23">
        <v>0</v>
      </c>
      <c r="S94" s="103">
        <f t="shared" si="30"/>
        <v>0</v>
      </c>
      <c r="T94" s="23">
        <v>0</v>
      </c>
      <c r="U94" s="103">
        <f t="shared" si="31"/>
        <v>0</v>
      </c>
      <c r="V94" s="23">
        <v>0</v>
      </c>
      <c r="W94" s="103">
        <f t="shared" si="32"/>
        <v>0</v>
      </c>
      <c r="X94" s="7"/>
      <c r="Y94" s="23">
        <v>0</v>
      </c>
      <c r="Z94" s="103">
        <f t="shared" si="33"/>
        <v>0</v>
      </c>
      <c r="AA94" s="23">
        <v>0</v>
      </c>
      <c r="AB94" s="103">
        <f t="shared" si="34"/>
        <v>0</v>
      </c>
      <c r="AC94" s="23">
        <v>0</v>
      </c>
      <c r="AD94" s="103">
        <f t="shared" si="35"/>
        <v>0</v>
      </c>
      <c r="AE94" s="23">
        <v>0</v>
      </c>
      <c r="AF94" s="103">
        <f t="shared" si="36"/>
        <v>0</v>
      </c>
      <c r="AG94" s="23">
        <v>0</v>
      </c>
      <c r="AH94" s="103">
        <f t="shared" si="37"/>
        <v>0</v>
      </c>
      <c r="AJ94" s="33">
        <f t="shared" si="38"/>
        <v>0</v>
      </c>
      <c r="AK94" s="33">
        <f t="shared" si="39"/>
        <v>0</v>
      </c>
    </row>
    <row r="95" spans="1:37" x14ac:dyDescent="0.25">
      <c r="A95" s="52" t="s">
        <v>19</v>
      </c>
      <c r="B95" s="23">
        <v>0</v>
      </c>
      <c r="C95" s="103">
        <f t="shared" si="22"/>
        <v>0</v>
      </c>
      <c r="D95" s="23">
        <v>0</v>
      </c>
      <c r="E95" s="103">
        <f t="shared" si="23"/>
        <v>0</v>
      </c>
      <c r="F95" s="23">
        <v>0</v>
      </c>
      <c r="G95" s="103">
        <f t="shared" si="24"/>
        <v>0</v>
      </c>
      <c r="H95" s="23">
        <v>0</v>
      </c>
      <c r="I95" s="103">
        <f t="shared" si="25"/>
        <v>0</v>
      </c>
      <c r="J95" s="23">
        <v>0</v>
      </c>
      <c r="K95" s="103">
        <f t="shared" si="26"/>
        <v>0</v>
      </c>
      <c r="L95" s="23">
        <v>0</v>
      </c>
      <c r="M95" s="103">
        <f t="shared" si="27"/>
        <v>0</v>
      </c>
      <c r="N95" s="23">
        <v>0</v>
      </c>
      <c r="O95" s="103">
        <f t="shared" si="28"/>
        <v>0</v>
      </c>
      <c r="P95" s="23">
        <v>0</v>
      </c>
      <c r="Q95" s="103">
        <f t="shared" si="29"/>
        <v>0</v>
      </c>
      <c r="R95" s="23">
        <v>0</v>
      </c>
      <c r="S95" s="103">
        <f t="shared" si="30"/>
        <v>0</v>
      </c>
      <c r="T95" s="23">
        <v>0</v>
      </c>
      <c r="U95" s="103">
        <f t="shared" si="31"/>
        <v>0</v>
      </c>
      <c r="V95" s="23">
        <v>0</v>
      </c>
      <c r="W95" s="103">
        <f t="shared" si="32"/>
        <v>0</v>
      </c>
      <c r="X95" s="7"/>
      <c r="Y95" s="23">
        <v>0</v>
      </c>
      <c r="Z95" s="103">
        <f t="shared" si="33"/>
        <v>0</v>
      </c>
      <c r="AA95" s="23">
        <v>0</v>
      </c>
      <c r="AB95" s="103">
        <f t="shared" si="34"/>
        <v>0</v>
      </c>
      <c r="AC95" s="23">
        <v>0</v>
      </c>
      <c r="AD95" s="103">
        <f t="shared" si="35"/>
        <v>0</v>
      </c>
      <c r="AE95" s="23">
        <v>0</v>
      </c>
      <c r="AF95" s="103">
        <f t="shared" si="36"/>
        <v>0</v>
      </c>
      <c r="AG95" s="23">
        <v>0</v>
      </c>
      <c r="AH95" s="103">
        <f t="shared" si="37"/>
        <v>0</v>
      </c>
      <c r="AJ95" s="33">
        <f t="shared" si="38"/>
        <v>0</v>
      </c>
      <c r="AK95" s="33">
        <f t="shared" si="39"/>
        <v>0</v>
      </c>
    </row>
    <row r="96" spans="1:37" x14ac:dyDescent="0.25">
      <c r="A96" s="52" t="s">
        <v>19</v>
      </c>
      <c r="B96" s="23">
        <v>0</v>
      </c>
      <c r="C96" s="103">
        <f t="shared" si="22"/>
        <v>0</v>
      </c>
      <c r="D96" s="23">
        <v>0</v>
      </c>
      <c r="E96" s="103">
        <f t="shared" si="23"/>
        <v>0</v>
      </c>
      <c r="F96" s="23">
        <v>0</v>
      </c>
      <c r="G96" s="103">
        <f t="shared" si="24"/>
        <v>0</v>
      </c>
      <c r="H96" s="23">
        <v>0</v>
      </c>
      <c r="I96" s="103">
        <f t="shared" si="25"/>
        <v>0</v>
      </c>
      <c r="J96" s="23">
        <v>0</v>
      </c>
      <c r="K96" s="103">
        <f t="shared" si="26"/>
        <v>0</v>
      </c>
      <c r="L96" s="23">
        <v>0</v>
      </c>
      <c r="M96" s="103">
        <f t="shared" si="27"/>
        <v>0</v>
      </c>
      <c r="N96" s="23">
        <v>0</v>
      </c>
      <c r="O96" s="103">
        <f t="shared" si="28"/>
        <v>0</v>
      </c>
      <c r="P96" s="23">
        <v>0</v>
      </c>
      <c r="Q96" s="103">
        <f t="shared" si="29"/>
        <v>0</v>
      </c>
      <c r="R96" s="23">
        <v>0</v>
      </c>
      <c r="S96" s="103">
        <f t="shared" si="30"/>
        <v>0</v>
      </c>
      <c r="T96" s="23">
        <v>0</v>
      </c>
      <c r="U96" s="103">
        <f t="shared" si="31"/>
        <v>0</v>
      </c>
      <c r="V96" s="23">
        <v>0</v>
      </c>
      <c r="W96" s="103">
        <f t="shared" si="32"/>
        <v>0</v>
      </c>
      <c r="X96" s="7"/>
      <c r="Y96" s="23">
        <v>0</v>
      </c>
      <c r="Z96" s="103">
        <f t="shared" si="33"/>
        <v>0</v>
      </c>
      <c r="AA96" s="23">
        <v>0</v>
      </c>
      <c r="AB96" s="103">
        <f t="shared" si="34"/>
        <v>0</v>
      </c>
      <c r="AC96" s="23">
        <v>0</v>
      </c>
      <c r="AD96" s="103">
        <f t="shared" si="35"/>
        <v>0</v>
      </c>
      <c r="AE96" s="23">
        <v>0</v>
      </c>
      <c r="AF96" s="103">
        <f t="shared" si="36"/>
        <v>0</v>
      </c>
      <c r="AG96" s="23">
        <v>0</v>
      </c>
      <c r="AH96" s="103">
        <f t="shared" si="37"/>
        <v>0</v>
      </c>
      <c r="AJ96" s="33">
        <f t="shared" si="38"/>
        <v>0</v>
      </c>
      <c r="AK96" s="33">
        <f t="shared" si="39"/>
        <v>0</v>
      </c>
    </row>
    <row r="97" spans="1:37" x14ac:dyDescent="0.25">
      <c r="A97" s="52" t="s">
        <v>19</v>
      </c>
      <c r="B97" s="23">
        <v>0</v>
      </c>
      <c r="C97" s="103">
        <f t="shared" si="22"/>
        <v>0</v>
      </c>
      <c r="D97" s="23">
        <v>0</v>
      </c>
      <c r="E97" s="103">
        <f t="shared" si="23"/>
        <v>0</v>
      </c>
      <c r="F97" s="23">
        <v>0</v>
      </c>
      <c r="G97" s="103">
        <f t="shared" si="24"/>
        <v>0</v>
      </c>
      <c r="H97" s="23">
        <v>0</v>
      </c>
      <c r="I97" s="103">
        <f t="shared" si="25"/>
        <v>0</v>
      </c>
      <c r="J97" s="23">
        <v>0</v>
      </c>
      <c r="K97" s="103">
        <f t="shared" si="26"/>
        <v>0</v>
      </c>
      <c r="L97" s="23">
        <v>0</v>
      </c>
      <c r="M97" s="103">
        <f t="shared" si="27"/>
        <v>0</v>
      </c>
      <c r="N97" s="23">
        <v>0</v>
      </c>
      <c r="O97" s="103">
        <f t="shared" si="28"/>
        <v>0</v>
      </c>
      <c r="P97" s="23">
        <v>0</v>
      </c>
      <c r="Q97" s="103">
        <f t="shared" si="29"/>
        <v>0</v>
      </c>
      <c r="R97" s="23">
        <v>0</v>
      </c>
      <c r="S97" s="103">
        <f t="shared" si="30"/>
        <v>0</v>
      </c>
      <c r="T97" s="23">
        <v>0</v>
      </c>
      <c r="U97" s="103">
        <f t="shared" si="31"/>
        <v>0</v>
      </c>
      <c r="V97" s="23">
        <v>0</v>
      </c>
      <c r="W97" s="103">
        <f t="shared" si="32"/>
        <v>0</v>
      </c>
      <c r="X97" s="7"/>
      <c r="Y97" s="23">
        <v>0</v>
      </c>
      <c r="Z97" s="103">
        <f t="shared" si="33"/>
        <v>0</v>
      </c>
      <c r="AA97" s="23">
        <v>0</v>
      </c>
      <c r="AB97" s="103">
        <f t="shared" si="34"/>
        <v>0</v>
      </c>
      <c r="AC97" s="23">
        <v>0</v>
      </c>
      <c r="AD97" s="103">
        <f t="shared" si="35"/>
        <v>0</v>
      </c>
      <c r="AE97" s="23">
        <v>0</v>
      </c>
      <c r="AF97" s="103">
        <f t="shared" si="36"/>
        <v>0</v>
      </c>
      <c r="AG97" s="23">
        <v>0</v>
      </c>
      <c r="AH97" s="103">
        <f t="shared" si="37"/>
        <v>0</v>
      </c>
      <c r="AJ97" s="33">
        <f t="shared" si="38"/>
        <v>0</v>
      </c>
      <c r="AK97" s="33">
        <f t="shared" si="39"/>
        <v>0</v>
      </c>
    </row>
    <row r="98" spans="1:37" x14ac:dyDescent="0.25">
      <c r="A98" s="52" t="s">
        <v>19</v>
      </c>
      <c r="B98" s="23">
        <v>0</v>
      </c>
      <c r="C98" s="103">
        <f t="shared" si="22"/>
        <v>0</v>
      </c>
      <c r="D98" s="23">
        <v>0</v>
      </c>
      <c r="E98" s="103">
        <f t="shared" si="23"/>
        <v>0</v>
      </c>
      <c r="F98" s="23">
        <v>0</v>
      </c>
      <c r="G98" s="103">
        <f t="shared" si="24"/>
        <v>0</v>
      </c>
      <c r="H98" s="23">
        <v>0</v>
      </c>
      <c r="I98" s="103">
        <f t="shared" si="25"/>
        <v>0</v>
      </c>
      <c r="J98" s="23">
        <v>0</v>
      </c>
      <c r="K98" s="103">
        <f t="shared" si="26"/>
        <v>0</v>
      </c>
      <c r="L98" s="23">
        <v>0</v>
      </c>
      <c r="M98" s="103">
        <f t="shared" si="27"/>
        <v>0</v>
      </c>
      <c r="N98" s="23">
        <v>0</v>
      </c>
      <c r="O98" s="103">
        <f t="shared" si="28"/>
        <v>0</v>
      </c>
      <c r="P98" s="23">
        <v>0</v>
      </c>
      <c r="Q98" s="103">
        <f t="shared" si="29"/>
        <v>0</v>
      </c>
      <c r="R98" s="23">
        <v>0</v>
      </c>
      <c r="S98" s="103">
        <f t="shared" si="30"/>
        <v>0</v>
      </c>
      <c r="T98" s="23">
        <v>0</v>
      </c>
      <c r="U98" s="103">
        <f t="shared" si="31"/>
        <v>0</v>
      </c>
      <c r="V98" s="23">
        <v>0</v>
      </c>
      <c r="W98" s="103">
        <f t="shared" si="32"/>
        <v>0</v>
      </c>
      <c r="X98" s="7"/>
      <c r="Y98" s="23">
        <v>0</v>
      </c>
      <c r="Z98" s="103">
        <f t="shared" si="33"/>
        <v>0</v>
      </c>
      <c r="AA98" s="23">
        <v>0</v>
      </c>
      <c r="AB98" s="103">
        <f t="shared" si="34"/>
        <v>0</v>
      </c>
      <c r="AC98" s="23">
        <v>0</v>
      </c>
      <c r="AD98" s="103">
        <f t="shared" si="35"/>
        <v>0</v>
      </c>
      <c r="AE98" s="23">
        <v>0</v>
      </c>
      <c r="AF98" s="103">
        <f t="shared" si="36"/>
        <v>0</v>
      </c>
      <c r="AG98" s="23">
        <v>0</v>
      </c>
      <c r="AH98" s="103">
        <f t="shared" si="37"/>
        <v>0</v>
      </c>
      <c r="AJ98" s="33">
        <f t="shared" si="38"/>
        <v>0</v>
      </c>
      <c r="AK98" s="33">
        <f t="shared" si="39"/>
        <v>0</v>
      </c>
    </row>
    <row r="99" spans="1:37" x14ac:dyDescent="0.25">
      <c r="A99" s="52" t="s">
        <v>19</v>
      </c>
      <c r="B99" s="23">
        <v>0</v>
      </c>
      <c r="C99" s="103">
        <f t="shared" si="22"/>
        <v>0</v>
      </c>
      <c r="D99" s="23">
        <v>0</v>
      </c>
      <c r="E99" s="103">
        <f t="shared" si="23"/>
        <v>0</v>
      </c>
      <c r="F99" s="23">
        <v>0</v>
      </c>
      <c r="G99" s="103">
        <f t="shared" si="24"/>
        <v>0</v>
      </c>
      <c r="H99" s="23">
        <v>0</v>
      </c>
      <c r="I99" s="103">
        <f t="shared" si="25"/>
        <v>0</v>
      </c>
      <c r="J99" s="23">
        <v>0</v>
      </c>
      <c r="K99" s="103">
        <f t="shared" si="26"/>
        <v>0</v>
      </c>
      <c r="L99" s="23">
        <v>0</v>
      </c>
      <c r="M99" s="103">
        <f t="shared" si="27"/>
        <v>0</v>
      </c>
      <c r="N99" s="23">
        <v>0</v>
      </c>
      <c r="O99" s="103">
        <f t="shared" si="28"/>
        <v>0</v>
      </c>
      <c r="P99" s="23">
        <v>0</v>
      </c>
      <c r="Q99" s="103">
        <f t="shared" si="29"/>
        <v>0</v>
      </c>
      <c r="R99" s="23">
        <v>0</v>
      </c>
      <c r="S99" s="103">
        <f t="shared" si="30"/>
        <v>0</v>
      </c>
      <c r="T99" s="23">
        <v>0</v>
      </c>
      <c r="U99" s="103">
        <f t="shared" si="31"/>
        <v>0</v>
      </c>
      <c r="V99" s="23">
        <v>0</v>
      </c>
      <c r="W99" s="103">
        <f t="shared" si="32"/>
        <v>0</v>
      </c>
      <c r="X99" s="7"/>
      <c r="Y99" s="23">
        <v>0</v>
      </c>
      <c r="Z99" s="103">
        <f t="shared" si="33"/>
        <v>0</v>
      </c>
      <c r="AA99" s="23">
        <v>0</v>
      </c>
      <c r="AB99" s="103">
        <f t="shared" si="34"/>
        <v>0</v>
      </c>
      <c r="AC99" s="23">
        <v>0</v>
      </c>
      <c r="AD99" s="103">
        <f t="shared" si="35"/>
        <v>0</v>
      </c>
      <c r="AE99" s="23">
        <v>0</v>
      </c>
      <c r="AF99" s="103">
        <f t="shared" si="36"/>
        <v>0</v>
      </c>
      <c r="AG99" s="23">
        <v>0</v>
      </c>
      <c r="AH99" s="103">
        <f t="shared" si="37"/>
        <v>0</v>
      </c>
      <c r="AJ99" s="33">
        <f t="shared" si="38"/>
        <v>0</v>
      </c>
      <c r="AK99" s="33">
        <f t="shared" si="39"/>
        <v>0</v>
      </c>
    </row>
    <row r="100" spans="1:37" x14ac:dyDescent="0.25">
      <c r="A100" s="52" t="s">
        <v>19</v>
      </c>
      <c r="B100" s="23">
        <v>0</v>
      </c>
      <c r="C100" s="103">
        <f t="shared" si="22"/>
        <v>0</v>
      </c>
      <c r="D100" s="23">
        <v>0</v>
      </c>
      <c r="E100" s="103">
        <f t="shared" si="23"/>
        <v>0</v>
      </c>
      <c r="F100" s="23">
        <v>0</v>
      </c>
      <c r="G100" s="103">
        <f t="shared" si="24"/>
        <v>0</v>
      </c>
      <c r="H100" s="23">
        <v>0</v>
      </c>
      <c r="I100" s="103">
        <f t="shared" si="25"/>
        <v>0</v>
      </c>
      <c r="J100" s="23">
        <v>0</v>
      </c>
      <c r="K100" s="103">
        <f t="shared" si="26"/>
        <v>0</v>
      </c>
      <c r="L100" s="23">
        <v>0</v>
      </c>
      <c r="M100" s="103">
        <f t="shared" si="27"/>
        <v>0</v>
      </c>
      <c r="N100" s="23">
        <v>0</v>
      </c>
      <c r="O100" s="103">
        <f t="shared" si="28"/>
        <v>0</v>
      </c>
      <c r="P100" s="23">
        <v>0</v>
      </c>
      <c r="Q100" s="103">
        <f t="shared" si="29"/>
        <v>0</v>
      </c>
      <c r="R100" s="23">
        <v>0</v>
      </c>
      <c r="S100" s="103">
        <f t="shared" si="30"/>
        <v>0</v>
      </c>
      <c r="T100" s="23">
        <v>0</v>
      </c>
      <c r="U100" s="103">
        <f t="shared" si="31"/>
        <v>0</v>
      </c>
      <c r="V100" s="23">
        <v>0</v>
      </c>
      <c r="W100" s="103">
        <f t="shared" si="32"/>
        <v>0</v>
      </c>
      <c r="X100" s="7"/>
      <c r="Y100" s="23">
        <v>0</v>
      </c>
      <c r="Z100" s="103">
        <f t="shared" si="33"/>
        <v>0</v>
      </c>
      <c r="AA100" s="23">
        <v>0</v>
      </c>
      <c r="AB100" s="103">
        <f t="shared" si="34"/>
        <v>0</v>
      </c>
      <c r="AC100" s="23">
        <v>0</v>
      </c>
      <c r="AD100" s="103">
        <f t="shared" si="35"/>
        <v>0</v>
      </c>
      <c r="AE100" s="23">
        <v>0</v>
      </c>
      <c r="AF100" s="103">
        <f t="shared" si="36"/>
        <v>0</v>
      </c>
      <c r="AG100" s="23">
        <v>0</v>
      </c>
      <c r="AH100" s="103">
        <f t="shared" si="37"/>
        <v>0</v>
      </c>
      <c r="AJ100" s="33">
        <f t="shared" si="38"/>
        <v>0</v>
      </c>
      <c r="AK100" s="33">
        <f t="shared" si="39"/>
        <v>0</v>
      </c>
    </row>
    <row r="101" spans="1:37" x14ac:dyDescent="0.25">
      <c r="A101" s="52" t="s">
        <v>19</v>
      </c>
      <c r="B101" s="23">
        <v>0</v>
      </c>
      <c r="C101" s="103">
        <f t="shared" si="22"/>
        <v>0</v>
      </c>
      <c r="D101" s="23">
        <v>0</v>
      </c>
      <c r="E101" s="103">
        <f t="shared" si="23"/>
        <v>0</v>
      </c>
      <c r="F101" s="23">
        <v>0</v>
      </c>
      <c r="G101" s="103">
        <f t="shared" si="24"/>
        <v>0</v>
      </c>
      <c r="H101" s="23">
        <v>0</v>
      </c>
      <c r="I101" s="103">
        <f t="shared" si="25"/>
        <v>0</v>
      </c>
      <c r="J101" s="23">
        <v>0</v>
      </c>
      <c r="K101" s="103">
        <f t="shared" si="26"/>
        <v>0</v>
      </c>
      <c r="L101" s="23">
        <v>0</v>
      </c>
      <c r="M101" s="103">
        <f t="shared" si="27"/>
        <v>0</v>
      </c>
      <c r="N101" s="23">
        <v>0</v>
      </c>
      <c r="O101" s="103">
        <f t="shared" si="28"/>
        <v>0</v>
      </c>
      <c r="P101" s="23">
        <v>0</v>
      </c>
      <c r="Q101" s="103">
        <f t="shared" si="29"/>
        <v>0</v>
      </c>
      <c r="R101" s="23">
        <v>0</v>
      </c>
      <c r="S101" s="103">
        <f t="shared" si="30"/>
        <v>0</v>
      </c>
      <c r="T101" s="23">
        <v>0</v>
      </c>
      <c r="U101" s="103">
        <f t="shared" si="31"/>
        <v>0</v>
      </c>
      <c r="V101" s="23">
        <v>0</v>
      </c>
      <c r="W101" s="103">
        <f t="shared" si="32"/>
        <v>0</v>
      </c>
      <c r="X101" s="7"/>
      <c r="Y101" s="23">
        <v>0</v>
      </c>
      <c r="Z101" s="103">
        <f t="shared" si="33"/>
        <v>0</v>
      </c>
      <c r="AA101" s="23">
        <v>0</v>
      </c>
      <c r="AB101" s="103">
        <f t="shared" si="34"/>
        <v>0</v>
      </c>
      <c r="AC101" s="23">
        <v>0</v>
      </c>
      <c r="AD101" s="103">
        <f t="shared" si="35"/>
        <v>0</v>
      </c>
      <c r="AE101" s="23">
        <v>0</v>
      </c>
      <c r="AF101" s="103">
        <f t="shared" si="36"/>
        <v>0</v>
      </c>
      <c r="AG101" s="23">
        <v>0</v>
      </c>
      <c r="AH101" s="103">
        <f t="shared" si="37"/>
        <v>0</v>
      </c>
      <c r="AJ101" s="33">
        <f t="shared" si="38"/>
        <v>0</v>
      </c>
      <c r="AK101" s="33">
        <f t="shared" si="39"/>
        <v>0</v>
      </c>
    </row>
    <row r="102" spans="1:37" x14ac:dyDescent="0.25">
      <c r="A102" s="52" t="s">
        <v>19</v>
      </c>
      <c r="B102" s="23">
        <v>0</v>
      </c>
      <c r="C102" s="103">
        <f t="shared" si="22"/>
        <v>0</v>
      </c>
      <c r="D102" s="23">
        <v>0</v>
      </c>
      <c r="E102" s="103">
        <f t="shared" si="23"/>
        <v>0</v>
      </c>
      <c r="F102" s="23">
        <v>0</v>
      </c>
      <c r="G102" s="103">
        <f t="shared" si="24"/>
        <v>0</v>
      </c>
      <c r="H102" s="23">
        <v>0</v>
      </c>
      <c r="I102" s="103">
        <f t="shared" si="25"/>
        <v>0</v>
      </c>
      <c r="J102" s="23">
        <v>0</v>
      </c>
      <c r="K102" s="103">
        <f t="shared" si="26"/>
        <v>0</v>
      </c>
      <c r="L102" s="23">
        <v>0</v>
      </c>
      <c r="M102" s="103">
        <f t="shared" si="27"/>
        <v>0</v>
      </c>
      <c r="N102" s="23">
        <v>0</v>
      </c>
      <c r="O102" s="103">
        <f t="shared" si="28"/>
        <v>0</v>
      </c>
      <c r="P102" s="23">
        <v>0</v>
      </c>
      <c r="Q102" s="103">
        <f t="shared" si="29"/>
        <v>0</v>
      </c>
      <c r="R102" s="23">
        <v>0</v>
      </c>
      <c r="S102" s="103">
        <f t="shared" si="30"/>
        <v>0</v>
      </c>
      <c r="T102" s="23">
        <v>0</v>
      </c>
      <c r="U102" s="103">
        <f t="shared" si="31"/>
        <v>0</v>
      </c>
      <c r="V102" s="23">
        <v>0</v>
      </c>
      <c r="W102" s="103">
        <f t="shared" si="32"/>
        <v>0</v>
      </c>
      <c r="X102" s="7"/>
      <c r="Y102" s="23">
        <v>0</v>
      </c>
      <c r="Z102" s="103">
        <f t="shared" si="33"/>
        <v>0</v>
      </c>
      <c r="AA102" s="23">
        <v>0</v>
      </c>
      <c r="AB102" s="103">
        <f t="shared" si="34"/>
        <v>0</v>
      </c>
      <c r="AC102" s="23">
        <v>0</v>
      </c>
      <c r="AD102" s="103">
        <f t="shared" si="35"/>
        <v>0</v>
      </c>
      <c r="AE102" s="23">
        <v>0</v>
      </c>
      <c r="AF102" s="103">
        <f t="shared" si="36"/>
        <v>0</v>
      </c>
      <c r="AG102" s="23">
        <v>0</v>
      </c>
      <c r="AH102" s="103">
        <f t="shared" si="37"/>
        <v>0</v>
      </c>
      <c r="AJ102" s="33">
        <f t="shared" si="38"/>
        <v>0</v>
      </c>
      <c r="AK102" s="33">
        <f t="shared" si="39"/>
        <v>0</v>
      </c>
    </row>
    <row r="103" spans="1:37" x14ac:dyDescent="0.25">
      <c r="A103" s="52" t="s">
        <v>19</v>
      </c>
      <c r="B103" s="23">
        <v>0</v>
      </c>
      <c r="C103" s="103">
        <f t="shared" si="22"/>
        <v>0</v>
      </c>
      <c r="D103" s="23">
        <v>0</v>
      </c>
      <c r="E103" s="103">
        <f t="shared" si="23"/>
        <v>0</v>
      </c>
      <c r="F103" s="23">
        <v>0</v>
      </c>
      <c r="G103" s="103">
        <f t="shared" si="24"/>
        <v>0</v>
      </c>
      <c r="H103" s="23">
        <v>0</v>
      </c>
      <c r="I103" s="103">
        <f t="shared" si="25"/>
        <v>0</v>
      </c>
      <c r="J103" s="23">
        <v>0</v>
      </c>
      <c r="K103" s="103">
        <f t="shared" si="26"/>
        <v>0</v>
      </c>
      <c r="L103" s="23">
        <v>0</v>
      </c>
      <c r="M103" s="103">
        <f t="shared" si="27"/>
        <v>0</v>
      </c>
      <c r="N103" s="23">
        <v>0</v>
      </c>
      <c r="O103" s="103">
        <f t="shared" si="28"/>
        <v>0</v>
      </c>
      <c r="P103" s="23">
        <v>0</v>
      </c>
      <c r="Q103" s="103">
        <f t="shared" si="29"/>
        <v>0</v>
      </c>
      <c r="R103" s="23">
        <v>0</v>
      </c>
      <c r="S103" s="103">
        <f t="shared" si="30"/>
        <v>0</v>
      </c>
      <c r="T103" s="23">
        <v>0</v>
      </c>
      <c r="U103" s="103">
        <f t="shared" si="31"/>
        <v>0</v>
      </c>
      <c r="V103" s="23">
        <v>0</v>
      </c>
      <c r="W103" s="103">
        <f t="shared" si="32"/>
        <v>0</v>
      </c>
      <c r="X103" s="7"/>
      <c r="Y103" s="23">
        <v>0</v>
      </c>
      <c r="Z103" s="103">
        <f t="shared" si="33"/>
        <v>0</v>
      </c>
      <c r="AA103" s="23">
        <v>0</v>
      </c>
      <c r="AB103" s="103">
        <f t="shared" si="34"/>
        <v>0</v>
      </c>
      <c r="AC103" s="23">
        <v>0</v>
      </c>
      <c r="AD103" s="103">
        <f t="shared" si="35"/>
        <v>0</v>
      </c>
      <c r="AE103" s="23">
        <v>0</v>
      </c>
      <c r="AF103" s="103">
        <f t="shared" si="36"/>
        <v>0</v>
      </c>
      <c r="AG103" s="23">
        <v>0</v>
      </c>
      <c r="AH103" s="103">
        <f t="shared" si="37"/>
        <v>0</v>
      </c>
      <c r="AJ103" s="33">
        <f t="shared" si="38"/>
        <v>0</v>
      </c>
      <c r="AK103" s="33">
        <f t="shared" si="39"/>
        <v>0</v>
      </c>
    </row>
    <row r="104" spans="1:37" x14ac:dyDescent="0.25">
      <c r="A104" s="52" t="s">
        <v>19</v>
      </c>
      <c r="B104" s="23">
        <v>0</v>
      </c>
      <c r="C104" s="103">
        <f t="shared" si="22"/>
        <v>0</v>
      </c>
      <c r="D104" s="23">
        <v>0</v>
      </c>
      <c r="E104" s="103">
        <f t="shared" si="23"/>
        <v>0</v>
      </c>
      <c r="F104" s="23">
        <v>0</v>
      </c>
      <c r="G104" s="103">
        <f t="shared" si="24"/>
        <v>0</v>
      </c>
      <c r="H104" s="23">
        <v>0</v>
      </c>
      <c r="I104" s="103">
        <f t="shared" si="25"/>
        <v>0</v>
      </c>
      <c r="J104" s="23">
        <v>0</v>
      </c>
      <c r="K104" s="103">
        <f t="shared" si="26"/>
        <v>0</v>
      </c>
      <c r="L104" s="23">
        <v>0</v>
      </c>
      <c r="M104" s="103">
        <f t="shared" si="27"/>
        <v>0</v>
      </c>
      <c r="N104" s="23">
        <v>0</v>
      </c>
      <c r="O104" s="103">
        <f t="shared" si="28"/>
        <v>0</v>
      </c>
      <c r="P104" s="23">
        <v>0</v>
      </c>
      <c r="Q104" s="103">
        <f t="shared" si="29"/>
        <v>0</v>
      </c>
      <c r="R104" s="23">
        <v>0</v>
      </c>
      <c r="S104" s="103">
        <f t="shared" si="30"/>
        <v>0</v>
      </c>
      <c r="T104" s="23">
        <v>0</v>
      </c>
      <c r="U104" s="103">
        <f t="shared" si="31"/>
        <v>0</v>
      </c>
      <c r="V104" s="23">
        <v>0</v>
      </c>
      <c r="W104" s="103">
        <f t="shared" si="32"/>
        <v>0</v>
      </c>
      <c r="X104" s="7"/>
      <c r="Y104" s="23">
        <v>0</v>
      </c>
      <c r="Z104" s="103">
        <f t="shared" si="33"/>
        <v>0</v>
      </c>
      <c r="AA104" s="23">
        <v>0</v>
      </c>
      <c r="AB104" s="103">
        <f t="shared" si="34"/>
        <v>0</v>
      </c>
      <c r="AC104" s="23">
        <v>0</v>
      </c>
      <c r="AD104" s="103">
        <f t="shared" si="35"/>
        <v>0</v>
      </c>
      <c r="AE104" s="23">
        <v>0</v>
      </c>
      <c r="AF104" s="103">
        <f t="shared" si="36"/>
        <v>0</v>
      </c>
      <c r="AG104" s="23">
        <v>0</v>
      </c>
      <c r="AH104" s="103">
        <f t="shared" si="37"/>
        <v>0</v>
      </c>
      <c r="AJ104" s="33">
        <f t="shared" si="38"/>
        <v>0</v>
      </c>
      <c r="AK104" s="33">
        <f t="shared" si="39"/>
        <v>0</v>
      </c>
    </row>
    <row r="105" spans="1:37" x14ac:dyDescent="0.25">
      <c r="A105" s="52" t="s">
        <v>19</v>
      </c>
      <c r="B105" s="23">
        <v>0</v>
      </c>
      <c r="C105" s="103">
        <f t="shared" si="22"/>
        <v>0</v>
      </c>
      <c r="D105" s="23">
        <v>0</v>
      </c>
      <c r="E105" s="103">
        <f t="shared" si="23"/>
        <v>0</v>
      </c>
      <c r="F105" s="23">
        <v>0</v>
      </c>
      <c r="G105" s="103">
        <f t="shared" si="24"/>
        <v>0</v>
      </c>
      <c r="H105" s="23">
        <v>0</v>
      </c>
      <c r="I105" s="103">
        <f t="shared" si="25"/>
        <v>0</v>
      </c>
      <c r="J105" s="23">
        <v>0</v>
      </c>
      <c r="K105" s="103">
        <f t="shared" si="26"/>
        <v>0</v>
      </c>
      <c r="L105" s="23">
        <v>0</v>
      </c>
      <c r="M105" s="103">
        <f t="shared" si="27"/>
        <v>0</v>
      </c>
      <c r="N105" s="23">
        <v>0</v>
      </c>
      <c r="O105" s="103">
        <f t="shared" si="28"/>
        <v>0</v>
      </c>
      <c r="P105" s="23">
        <v>0</v>
      </c>
      <c r="Q105" s="103">
        <f t="shared" si="29"/>
        <v>0</v>
      </c>
      <c r="R105" s="23">
        <v>0</v>
      </c>
      <c r="S105" s="103">
        <f t="shared" si="30"/>
        <v>0</v>
      </c>
      <c r="T105" s="23">
        <v>0</v>
      </c>
      <c r="U105" s="103">
        <f t="shared" si="31"/>
        <v>0</v>
      </c>
      <c r="V105" s="23">
        <v>0</v>
      </c>
      <c r="W105" s="103">
        <f t="shared" si="32"/>
        <v>0</v>
      </c>
      <c r="X105" s="7"/>
      <c r="Y105" s="23">
        <v>0</v>
      </c>
      <c r="Z105" s="103">
        <f t="shared" si="33"/>
        <v>0</v>
      </c>
      <c r="AA105" s="23">
        <v>0</v>
      </c>
      <c r="AB105" s="103">
        <f t="shared" si="34"/>
        <v>0</v>
      </c>
      <c r="AC105" s="23">
        <v>0</v>
      </c>
      <c r="AD105" s="103">
        <f t="shared" si="35"/>
        <v>0</v>
      </c>
      <c r="AE105" s="23">
        <v>0</v>
      </c>
      <c r="AF105" s="103">
        <f t="shared" si="36"/>
        <v>0</v>
      </c>
      <c r="AG105" s="23">
        <v>0</v>
      </c>
      <c r="AH105" s="103">
        <f t="shared" si="37"/>
        <v>0</v>
      </c>
      <c r="AJ105" s="33">
        <f t="shared" si="38"/>
        <v>0</v>
      </c>
      <c r="AK105" s="33">
        <f t="shared" si="39"/>
        <v>0</v>
      </c>
    </row>
    <row r="106" spans="1:37" x14ac:dyDescent="0.25">
      <c r="A106" s="52" t="s">
        <v>19</v>
      </c>
      <c r="B106" s="23">
        <v>0</v>
      </c>
      <c r="C106" s="103">
        <f t="shared" si="22"/>
        <v>0</v>
      </c>
      <c r="D106" s="23">
        <v>0</v>
      </c>
      <c r="E106" s="103">
        <f t="shared" si="23"/>
        <v>0</v>
      </c>
      <c r="F106" s="23">
        <v>0</v>
      </c>
      <c r="G106" s="103">
        <f t="shared" si="24"/>
        <v>0</v>
      </c>
      <c r="H106" s="23">
        <v>0</v>
      </c>
      <c r="I106" s="103">
        <f t="shared" si="25"/>
        <v>0</v>
      </c>
      <c r="J106" s="23">
        <v>0</v>
      </c>
      <c r="K106" s="103">
        <f t="shared" si="26"/>
        <v>0</v>
      </c>
      <c r="L106" s="23">
        <v>0</v>
      </c>
      <c r="M106" s="103">
        <f t="shared" si="27"/>
        <v>0</v>
      </c>
      <c r="N106" s="23">
        <v>0</v>
      </c>
      <c r="O106" s="103">
        <f t="shared" si="28"/>
        <v>0</v>
      </c>
      <c r="P106" s="23">
        <v>0</v>
      </c>
      <c r="Q106" s="103">
        <f t="shared" si="29"/>
        <v>0</v>
      </c>
      <c r="R106" s="23">
        <v>0</v>
      </c>
      <c r="S106" s="103">
        <f t="shared" si="30"/>
        <v>0</v>
      </c>
      <c r="T106" s="23">
        <v>0</v>
      </c>
      <c r="U106" s="103">
        <f t="shared" si="31"/>
        <v>0</v>
      </c>
      <c r="V106" s="23">
        <v>0</v>
      </c>
      <c r="W106" s="103">
        <f t="shared" si="32"/>
        <v>0</v>
      </c>
      <c r="X106" s="7"/>
      <c r="Y106" s="23">
        <v>0</v>
      </c>
      <c r="Z106" s="103">
        <f t="shared" si="33"/>
        <v>0</v>
      </c>
      <c r="AA106" s="23">
        <v>0</v>
      </c>
      <c r="AB106" s="103">
        <f t="shared" si="34"/>
        <v>0</v>
      </c>
      <c r="AC106" s="23">
        <v>0</v>
      </c>
      <c r="AD106" s="103">
        <f t="shared" si="35"/>
        <v>0</v>
      </c>
      <c r="AE106" s="23">
        <v>0</v>
      </c>
      <c r="AF106" s="103">
        <f t="shared" si="36"/>
        <v>0</v>
      </c>
      <c r="AG106" s="23">
        <v>0</v>
      </c>
      <c r="AH106" s="103">
        <f t="shared" si="37"/>
        <v>0</v>
      </c>
      <c r="AJ106" s="33">
        <f t="shared" si="38"/>
        <v>0</v>
      </c>
      <c r="AK106" s="33">
        <f t="shared" si="39"/>
        <v>0</v>
      </c>
    </row>
    <row r="107" spans="1:37" x14ac:dyDescent="0.25">
      <c r="A107" s="52" t="s">
        <v>19</v>
      </c>
      <c r="B107" s="23">
        <v>0</v>
      </c>
      <c r="C107" s="103">
        <f t="shared" si="22"/>
        <v>0</v>
      </c>
      <c r="D107" s="23">
        <v>0</v>
      </c>
      <c r="E107" s="103">
        <f t="shared" si="23"/>
        <v>0</v>
      </c>
      <c r="F107" s="23">
        <v>0</v>
      </c>
      <c r="G107" s="103">
        <f t="shared" si="24"/>
        <v>0</v>
      </c>
      <c r="H107" s="23">
        <v>0</v>
      </c>
      <c r="I107" s="103">
        <f t="shared" si="25"/>
        <v>0</v>
      </c>
      <c r="J107" s="23">
        <v>0</v>
      </c>
      <c r="K107" s="103">
        <f t="shared" si="26"/>
        <v>0</v>
      </c>
      <c r="L107" s="23">
        <v>0</v>
      </c>
      <c r="M107" s="103">
        <f t="shared" si="27"/>
        <v>0</v>
      </c>
      <c r="N107" s="23">
        <v>0</v>
      </c>
      <c r="O107" s="103">
        <f t="shared" si="28"/>
        <v>0</v>
      </c>
      <c r="P107" s="23">
        <v>0</v>
      </c>
      <c r="Q107" s="103">
        <f t="shared" si="29"/>
        <v>0</v>
      </c>
      <c r="R107" s="23">
        <v>0</v>
      </c>
      <c r="S107" s="103">
        <f t="shared" si="30"/>
        <v>0</v>
      </c>
      <c r="T107" s="23">
        <v>0</v>
      </c>
      <c r="U107" s="103">
        <f t="shared" si="31"/>
        <v>0</v>
      </c>
      <c r="V107" s="23">
        <v>0</v>
      </c>
      <c r="W107" s="103">
        <f t="shared" si="32"/>
        <v>0</v>
      </c>
      <c r="X107" s="7"/>
      <c r="Y107" s="23">
        <v>0</v>
      </c>
      <c r="Z107" s="103">
        <f t="shared" si="33"/>
        <v>0</v>
      </c>
      <c r="AA107" s="23">
        <v>0</v>
      </c>
      <c r="AB107" s="103">
        <f t="shared" si="34"/>
        <v>0</v>
      </c>
      <c r="AC107" s="23">
        <v>0</v>
      </c>
      <c r="AD107" s="103">
        <f t="shared" si="35"/>
        <v>0</v>
      </c>
      <c r="AE107" s="23">
        <v>0</v>
      </c>
      <c r="AF107" s="103">
        <f t="shared" si="36"/>
        <v>0</v>
      </c>
      <c r="AG107" s="23">
        <v>0</v>
      </c>
      <c r="AH107" s="103">
        <f t="shared" si="37"/>
        <v>0</v>
      </c>
      <c r="AJ107" s="33">
        <f t="shared" si="38"/>
        <v>0</v>
      </c>
      <c r="AK107" s="33">
        <f t="shared" si="39"/>
        <v>0</v>
      </c>
    </row>
    <row r="108" spans="1:37" x14ac:dyDescent="0.25">
      <c r="A108" s="52" t="s">
        <v>19</v>
      </c>
      <c r="B108" s="23">
        <v>0</v>
      </c>
      <c r="C108" s="103">
        <f t="shared" si="22"/>
        <v>0</v>
      </c>
      <c r="D108" s="23">
        <v>0</v>
      </c>
      <c r="E108" s="103">
        <f t="shared" si="23"/>
        <v>0</v>
      </c>
      <c r="F108" s="23">
        <v>0</v>
      </c>
      <c r="G108" s="103">
        <f t="shared" si="24"/>
        <v>0</v>
      </c>
      <c r="H108" s="23">
        <v>0</v>
      </c>
      <c r="I108" s="103">
        <f t="shared" si="25"/>
        <v>0</v>
      </c>
      <c r="J108" s="23">
        <v>0</v>
      </c>
      <c r="K108" s="103">
        <f t="shared" si="26"/>
        <v>0</v>
      </c>
      <c r="L108" s="23">
        <v>0</v>
      </c>
      <c r="M108" s="103">
        <f t="shared" si="27"/>
        <v>0</v>
      </c>
      <c r="N108" s="23">
        <v>0</v>
      </c>
      <c r="O108" s="103">
        <f t="shared" si="28"/>
        <v>0</v>
      </c>
      <c r="P108" s="23">
        <v>0</v>
      </c>
      <c r="Q108" s="103">
        <f t="shared" si="29"/>
        <v>0</v>
      </c>
      <c r="R108" s="23">
        <v>0</v>
      </c>
      <c r="S108" s="103">
        <f t="shared" si="30"/>
        <v>0</v>
      </c>
      <c r="T108" s="23">
        <v>0</v>
      </c>
      <c r="U108" s="103">
        <f t="shared" si="31"/>
        <v>0</v>
      </c>
      <c r="V108" s="23">
        <v>0</v>
      </c>
      <c r="W108" s="103">
        <f t="shared" si="32"/>
        <v>0</v>
      </c>
      <c r="X108" s="7"/>
      <c r="Y108" s="23">
        <v>0</v>
      </c>
      <c r="Z108" s="103">
        <f t="shared" si="33"/>
        <v>0</v>
      </c>
      <c r="AA108" s="23">
        <v>0</v>
      </c>
      <c r="AB108" s="103">
        <f t="shared" si="34"/>
        <v>0</v>
      </c>
      <c r="AC108" s="23">
        <v>0</v>
      </c>
      <c r="AD108" s="103">
        <f t="shared" si="35"/>
        <v>0</v>
      </c>
      <c r="AE108" s="23">
        <v>0</v>
      </c>
      <c r="AF108" s="103">
        <f t="shared" si="36"/>
        <v>0</v>
      </c>
      <c r="AG108" s="23">
        <v>0</v>
      </c>
      <c r="AH108" s="103">
        <f t="shared" si="37"/>
        <v>0</v>
      </c>
      <c r="AJ108" s="33">
        <f t="shared" si="38"/>
        <v>0</v>
      </c>
      <c r="AK108" s="33">
        <f t="shared" si="39"/>
        <v>0</v>
      </c>
    </row>
    <row r="109" spans="1:37" x14ac:dyDescent="0.25">
      <c r="A109" s="52" t="s">
        <v>19</v>
      </c>
      <c r="B109" s="23">
        <v>0</v>
      </c>
      <c r="C109" s="103">
        <f t="shared" si="22"/>
        <v>0</v>
      </c>
      <c r="D109" s="23">
        <v>0</v>
      </c>
      <c r="E109" s="103">
        <f t="shared" si="23"/>
        <v>0</v>
      </c>
      <c r="F109" s="23">
        <v>0</v>
      </c>
      <c r="G109" s="103">
        <f t="shared" si="24"/>
        <v>0</v>
      </c>
      <c r="H109" s="23">
        <v>0</v>
      </c>
      <c r="I109" s="103">
        <f t="shared" si="25"/>
        <v>0</v>
      </c>
      <c r="J109" s="23">
        <v>0</v>
      </c>
      <c r="K109" s="103">
        <f t="shared" si="26"/>
        <v>0</v>
      </c>
      <c r="L109" s="23">
        <v>0</v>
      </c>
      <c r="M109" s="103">
        <f t="shared" si="27"/>
        <v>0</v>
      </c>
      <c r="N109" s="23">
        <v>0</v>
      </c>
      <c r="O109" s="103">
        <f t="shared" si="28"/>
        <v>0</v>
      </c>
      <c r="P109" s="23">
        <v>0</v>
      </c>
      <c r="Q109" s="103">
        <f t="shared" si="29"/>
        <v>0</v>
      </c>
      <c r="R109" s="23">
        <v>0</v>
      </c>
      <c r="S109" s="103">
        <f t="shared" si="30"/>
        <v>0</v>
      </c>
      <c r="T109" s="23">
        <v>0</v>
      </c>
      <c r="U109" s="103">
        <f t="shared" si="31"/>
        <v>0</v>
      </c>
      <c r="V109" s="23">
        <v>0</v>
      </c>
      <c r="W109" s="103">
        <f t="shared" si="32"/>
        <v>0</v>
      </c>
      <c r="X109" s="7"/>
      <c r="Y109" s="23">
        <v>0</v>
      </c>
      <c r="Z109" s="103">
        <f t="shared" si="33"/>
        <v>0</v>
      </c>
      <c r="AA109" s="23">
        <v>0</v>
      </c>
      <c r="AB109" s="103">
        <f t="shared" si="34"/>
        <v>0</v>
      </c>
      <c r="AC109" s="23">
        <v>0</v>
      </c>
      <c r="AD109" s="103">
        <f t="shared" si="35"/>
        <v>0</v>
      </c>
      <c r="AE109" s="23">
        <v>0</v>
      </c>
      <c r="AF109" s="103">
        <f t="shared" si="36"/>
        <v>0</v>
      </c>
      <c r="AG109" s="23">
        <v>0</v>
      </c>
      <c r="AH109" s="103">
        <f t="shared" si="37"/>
        <v>0</v>
      </c>
      <c r="AJ109" s="33">
        <f t="shared" si="38"/>
        <v>0</v>
      </c>
      <c r="AK109" s="33">
        <f t="shared" si="39"/>
        <v>0</v>
      </c>
    </row>
    <row r="110" spans="1:37" x14ac:dyDescent="0.25">
      <c r="A110" s="53" t="s">
        <v>106</v>
      </c>
      <c r="B110" s="54">
        <f>+C110</f>
        <v>0</v>
      </c>
      <c r="C110" s="104">
        <f>SUM(C10:C109)</f>
        <v>0</v>
      </c>
      <c r="D110" s="54">
        <f>+E110</f>
        <v>0</v>
      </c>
      <c r="E110" s="104">
        <f>SUM(E10:E109)</f>
        <v>0</v>
      </c>
      <c r="F110" s="54">
        <f>+G110</f>
        <v>0</v>
      </c>
      <c r="G110" s="104">
        <f>SUM(G10:G109)</f>
        <v>0</v>
      </c>
      <c r="H110" s="54">
        <f>+I110</f>
        <v>0</v>
      </c>
      <c r="I110" s="104">
        <f>SUM(I10:I109)</f>
        <v>0</v>
      </c>
      <c r="J110" s="54">
        <f>+K110</f>
        <v>0</v>
      </c>
      <c r="K110" s="104">
        <f>SUM(K10:K109)</f>
        <v>0</v>
      </c>
      <c r="L110" s="54">
        <f>+M110</f>
        <v>0</v>
      </c>
      <c r="M110" s="104">
        <f>SUM(M10:M109)</f>
        <v>0</v>
      </c>
      <c r="N110" s="54">
        <f>+O110</f>
        <v>0</v>
      </c>
      <c r="O110" s="104">
        <f>SUM(O10:O109)</f>
        <v>0</v>
      </c>
      <c r="P110" s="54">
        <f>+Q110</f>
        <v>0</v>
      </c>
      <c r="Q110" s="104">
        <f>SUM(Q10:Q109)</f>
        <v>0</v>
      </c>
      <c r="R110" s="54">
        <f>+S110</f>
        <v>0</v>
      </c>
      <c r="S110" s="104">
        <f>SUM(S10:S109)</f>
        <v>0</v>
      </c>
      <c r="T110" s="54">
        <f>+U110</f>
        <v>0</v>
      </c>
      <c r="U110" s="104">
        <f>SUM(U10:U109)</f>
        <v>0</v>
      </c>
      <c r="V110" s="54">
        <f>+W110</f>
        <v>0</v>
      </c>
      <c r="W110" s="104">
        <f>SUM(W10:W109)</f>
        <v>0</v>
      </c>
      <c r="X110" s="7"/>
      <c r="Y110" s="55">
        <f>+Z110</f>
        <v>0</v>
      </c>
      <c r="Z110" s="105">
        <f>SUM(Z10:Z109)</f>
        <v>0</v>
      </c>
      <c r="AA110" s="55">
        <f>+AB110</f>
        <v>0</v>
      </c>
      <c r="AB110" s="105">
        <f>SUM(AB10:AB109)</f>
        <v>0</v>
      </c>
      <c r="AC110" s="55">
        <f>+AD110</f>
        <v>0</v>
      </c>
      <c r="AD110" s="105">
        <f>SUM(AD10:AD109)</f>
        <v>0</v>
      </c>
      <c r="AE110" s="55">
        <f>+AF110</f>
        <v>0</v>
      </c>
      <c r="AF110" s="105">
        <f>SUM(AF10:AF109)</f>
        <v>0</v>
      </c>
      <c r="AG110" s="55">
        <f>+AH110</f>
        <v>0</v>
      </c>
      <c r="AH110" s="105">
        <f>SUM(AH10:AH109)</f>
        <v>0</v>
      </c>
    </row>
    <row r="111" spans="1:37" x14ac:dyDescent="0.25">
      <c r="A111" s="53" t="s">
        <v>107</v>
      </c>
      <c r="B111" s="54">
        <f>+C111</f>
        <v>0</v>
      </c>
      <c r="C111" s="104">
        <f>SUMIF(C10:C109,"1",C10:C109)+((COUNTIFS(C10:C109,"&gt;0",C10:C109,"&lt;1")*0.5))</f>
        <v>0</v>
      </c>
      <c r="D111" s="54">
        <f>+E111</f>
        <v>0</v>
      </c>
      <c r="E111" s="104">
        <f>SUMIF(E10:E109,"1",E10:E109)+((COUNTIFS(E10:E109,"&gt;0",E10:E109,"&lt;1")*0.5))</f>
        <v>0</v>
      </c>
      <c r="F111" s="54">
        <f>+G111</f>
        <v>0</v>
      </c>
      <c r="G111" s="104">
        <f>SUMIF(G10:G109,"1",G10:G109)+((COUNTIFS(G10:G109,"&gt;0",G10:G109,"&lt;1")*0.5))</f>
        <v>0</v>
      </c>
      <c r="H111" s="54">
        <f>+I111</f>
        <v>0</v>
      </c>
      <c r="I111" s="104">
        <f>SUMIF(I10:I109,"1",I10:I109)+((COUNTIFS(I10:I109,"&gt;0",I10:I109,"&lt;1")*0.5))</f>
        <v>0</v>
      </c>
      <c r="J111" s="54">
        <f>+K111</f>
        <v>0</v>
      </c>
      <c r="K111" s="104">
        <f>SUMIF(K10:K109,"1",K10:K109)+((COUNTIFS(K10:K109,"&gt;0",K10:K109,"&lt;1")*0.5))</f>
        <v>0</v>
      </c>
      <c r="L111" s="54">
        <f>+M111</f>
        <v>0</v>
      </c>
      <c r="M111" s="104">
        <f>SUMIF(M10:M109,"1",M10:M109)+((COUNTIFS(M10:M109,"&gt;0",M10:M109,"&lt;1")*0.5))</f>
        <v>0</v>
      </c>
      <c r="N111" s="54">
        <f>+O111</f>
        <v>0</v>
      </c>
      <c r="O111" s="104">
        <f>SUMIF(O10:O109,"1",O10:O109)+((COUNTIFS(O10:O109,"&gt;0",O10:O109,"&lt;1")*0.5))</f>
        <v>0</v>
      </c>
      <c r="P111" s="54">
        <f>+Q111</f>
        <v>0</v>
      </c>
      <c r="Q111" s="104">
        <f>SUMIF(Q10:Q109,"1",Q10:Q109)+((COUNTIFS(Q10:Q109,"&gt;0",Q10:Q109,"&lt;1")*0.5))</f>
        <v>0</v>
      </c>
      <c r="R111" s="54">
        <f>+S111</f>
        <v>0</v>
      </c>
      <c r="S111" s="104">
        <f>SUMIF(S10:S109,"1",S10:S109)+((COUNTIFS(S10:S109,"&gt;0",S10:S109,"&lt;1")*0.5))</f>
        <v>0</v>
      </c>
      <c r="T111" s="54">
        <f>+U111</f>
        <v>0</v>
      </c>
      <c r="U111" s="104">
        <f>SUMIF(U10:U109,"1",U10:U109)+((COUNTIFS(U10:U109,"&gt;0",U10:U109,"&lt;1")*0.5))</f>
        <v>0</v>
      </c>
      <c r="V111" s="54">
        <f>+W111</f>
        <v>0</v>
      </c>
      <c r="W111" s="104">
        <f>SUMIF(W10:W109,"1",W10:W109)+((COUNTIFS(W10:W109,"&gt;0",W10:W109,"&lt;1")*0.5))</f>
        <v>0</v>
      </c>
      <c r="X111" s="7"/>
      <c r="Y111" s="55">
        <f>+Z111</f>
        <v>0</v>
      </c>
      <c r="Z111" s="105">
        <f>SUMIF(Z10:Z109,"1",Z10:Z109)+((COUNTIFS(Z10:Z109,"&gt;0",Z10:Z109,"&lt;1")*0.5))</f>
        <v>0</v>
      </c>
      <c r="AA111" s="55">
        <f>+AB111</f>
        <v>0</v>
      </c>
      <c r="AB111" s="105">
        <f>SUMIF(AB10:AB109,"1",AB10:AB109)+((COUNTIFS(AB10:AB109,"&gt;0",AB10:AB109,"&lt;1")*0.5))</f>
        <v>0</v>
      </c>
      <c r="AC111" s="55">
        <f>+AD111</f>
        <v>0</v>
      </c>
      <c r="AD111" s="105">
        <f>SUMIF(AD10:AD109,"1",AD10:AD109)+((COUNTIFS(AD10:AD109,"&gt;0",AD10:AD109,"&lt;1")*0.5))</f>
        <v>0</v>
      </c>
      <c r="AE111" s="55">
        <f>+AF111</f>
        <v>0</v>
      </c>
      <c r="AF111" s="105">
        <f>SUMIF(AF10:AF109,"1",AF10:AF109)+((COUNTIFS(AF10:AF109,"&gt;0",AF10:AF109,"&lt;1")*0.5))</f>
        <v>0</v>
      </c>
      <c r="AG111" s="55">
        <f>+AH111</f>
        <v>0</v>
      </c>
      <c r="AH111" s="105">
        <f>SUMIF(AH10:AH109,"1",AH10:AH109)+((COUNTIFS(AH10:AH109,"&gt;0",AH10:AH109,"&lt;1")*0.5))</f>
        <v>0</v>
      </c>
    </row>
  </sheetData>
  <sheetProtection sheet="1" objects="1" scenarios="1"/>
  <mergeCells count="4">
    <mergeCell ref="P1:AG1"/>
    <mergeCell ref="B4:V4"/>
    <mergeCell ref="Y4:AG4"/>
    <mergeCell ref="A2:AG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 Page</vt:lpstr>
      <vt:lpstr>Forgiveness Calculation</vt:lpstr>
      <vt:lpstr>PPP Schedule A</vt:lpstr>
      <vt:lpstr>Covered Expense Summary</vt:lpstr>
      <vt:lpstr>Employee Compensation</vt:lpstr>
      <vt:lpstr>Current FTE Calculation</vt:lpstr>
      <vt:lpstr>Compensation to Owners</vt:lpstr>
      <vt:lpstr>Owner's Benefits</vt:lpstr>
      <vt:lpstr>Prior Period FTE Calculation</vt:lpstr>
      <vt:lpstr>FTE Safe Harbor FTE Calculation</vt:lpstr>
      <vt:lpstr>FTE Reduction Safe Harbor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C. Hagerson, Jr.</dc:creator>
  <cp:lastModifiedBy>John C. Hagerson, Jr.</cp:lastModifiedBy>
  <cp:lastPrinted>2020-06-01T16:41:31Z</cp:lastPrinted>
  <dcterms:created xsi:type="dcterms:W3CDTF">2020-04-20T17:02:27Z</dcterms:created>
  <dcterms:modified xsi:type="dcterms:W3CDTF">2020-07-02T16:24:38Z</dcterms:modified>
</cp:coreProperties>
</file>